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ERO\Desktop\AÑO 2021 CARPETA GENERAL PLANEACION\PUBLICACIONES PAG. LEY DE TRANSPARENCIA\Indicadores de Gestión por Procesos\"/>
    </mc:Choice>
  </mc:AlternateContent>
  <bookViews>
    <workbookView xWindow="0" yWindow="0" windowWidth="20490" windowHeight="7755" tabRatio="292"/>
  </bookViews>
  <sheets>
    <sheet name="MAYO" sheetId="35" r:id="rId1"/>
    <sheet name="Hoja1" sheetId="36" state="hidden" r:id="rId2"/>
  </sheets>
  <definedNames>
    <definedName name="_xlnm._FilterDatabase" localSheetId="0" hidden="1">MAYO!$B$4:$L$85</definedName>
    <definedName name="_xlnm.Print_Titles" localSheetId="0">MAYO!$2:$5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35" l="1"/>
  <c r="C8" i="36"/>
  <c r="C4" i="36"/>
  <c r="J25" i="35"/>
  <c r="K25" i="35" s="1"/>
  <c r="J12" i="35"/>
  <c r="J32" i="35"/>
  <c r="J31" i="35"/>
  <c r="J28" i="35"/>
  <c r="J27" i="35"/>
  <c r="J26" i="35"/>
  <c r="J24" i="35"/>
  <c r="J38" i="35"/>
  <c r="K38" i="35" s="1"/>
  <c r="J36" i="35"/>
  <c r="J35" i="35"/>
  <c r="K35" i="35" s="1"/>
  <c r="J85" i="35"/>
  <c r="J74" i="35"/>
  <c r="J73" i="35"/>
  <c r="J69" i="35" l="1"/>
  <c r="J66" i="35"/>
  <c r="J54" i="35"/>
  <c r="J53" i="35"/>
  <c r="J42" i="35"/>
  <c r="J43" i="35"/>
  <c r="K43" i="35" s="1"/>
  <c r="J44" i="35"/>
  <c r="J33" i="35"/>
  <c r="J34" i="35"/>
  <c r="J20" i="35"/>
  <c r="J19" i="35"/>
  <c r="K24" i="35" l="1"/>
  <c r="K85" i="35"/>
  <c r="K36" i="35" l="1"/>
  <c r="K32" i="35"/>
  <c r="K31" i="35"/>
  <c r="K26" i="35"/>
  <c r="K27" i="35"/>
  <c r="K28" i="35"/>
  <c r="K33" i="35"/>
  <c r="K54" i="35"/>
  <c r="K53" i="35"/>
  <c r="K66" i="35" l="1"/>
  <c r="K19" i="35"/>
  <c r="K20" i="35"/>
  <c r="K69" i="35"/>
  <c r="B11" i="36" l="1"/>
  <c r="C1" i="36"/>
  <c r="B3" i="36"/>
  <c r="B5" i="36" s="1"/>
  <c r="C10" i="36" l="1"/>
  <c r="C9" i="36"/>
  <c r="J6" i="35"/>
  <c r="K6" i="35" s="1"/>
  <c r="J59" i="35" l="1"/>
  <c r="K59" i="35" s="1"/>
  <c r="J84" i="35"/>
  <c r="K84" i="35" s="1"/>
  <c r="J83" i="35"/>
  <c r="K83" i="35" s="1"/>
  <c r="J82" i="35"/>
  <c r="K82" i="35" s="1"/>
  <c r="J78" i="35"/>
  <c r="J37" i="35" l="1"/>
  <c r="K37" i="35" s="1"/>
  <c r="K78" i="35"/>
  <c r="J77" i="35"/>
  <c r="K77" i="35" s="1"/>
  <c r="J75" i="35"/>
  <c r="K75" i="35" s="1"/>
  <c r="J45" i="35"/>
  <c r="K45" i="35" s="1"/>
  <c r="J70" i="35"/>
  <c r="K70" i="35" s="1"/>
  <c r="J65" i="35"/>
  <c r="K65" i="35" s="1"/>
  <c r="J64" i="35"/>
  <c r="K64" i="35" s="1"/>
  <c r="J63" i="35"/>
  <c r="K63" i="35" s="1"/>
  <c r="J62" i="35"/>
  <c r="K62" i="35" s="1"/>
  <c r="J60" i="35"/>
  <c r="K60" i="35" s="1"/>
  <c r="J58" i="35"/>
  <c r="K58" i="35" s="1"/>
  <c r="J56" i="35"/>
  <c r="K56" i="35" s="1"/>
  <c r="J55" i="35"/>
  <c r="K55" i="35" s="1"/>
  <c r="J72" i="35"/>
  <c r="K72" i="35" s="1"/>
  <c r="J8" i="35"/>
  <c r="K8" i="35" s="1"/>
  <c r="J9" i="35"/>
  <c r="K9" i="35" s="1"/>
  <c r="J10" i="35"/>
  <c r="K10" i="35" s="1"/>
  <c r="J17" i="35"/>
  <c r="K17" i="35" s="1"/>
  <c r="K18" i="35" l="1"/>
  <c r="K74" i="35"/>
  <c r="K73" i="35"/>
  <c r="K44" i="35"/>
  <c r="K42" i="35"/>
  <c r="K34" i="35"/>
</calcChain>
</file>

<file path=xl/sharedStrings.xml><?xml version="1.0" encoding="utf-8"?>
<sst xmlns="http://schemas.openxmlformats.org/spreadsheetml/2006/main" count="493" uniqueCount="260">
  <si>
    <t>Planeación de la Gestión</t>
  </si>
  <si>
    <t>Gestión de Recursos Físicos</t>
  </si>
  <si>
    <t>Gestión de Asuntos Locales</t>
  </si>
  <si>
    <t>Control, Evaluación y Seguimiento</t>
  </si>
  <si>
    <t>Gestión Financiera</t>
  </si>
  <si>
    <t>Servicio a la Ciudadanía</t>
  </si>
  <si>
    <t>Adquisición de Bienes y Servicios</t>
  </si>
  <si>
    <t>Gestión Documental</t>
  </si>
  <si>
    <t>Gestión de Tecnología de la Información y las Comunicaciones</t>
  </si>
  <si>
    <t>Gestión de Talento Humano</t>
  </si>
  <si>
    <t>Control Disciplinario</t>
  </si>
  <si>
    <t>Administración y Mantenimiento de Parques y Escenarios</t>
  </si>
  <si>
    <t>Diseño y Construcción de Parques y Escenarios</t>
  </si>
  <si>
    <t>Gestión Jurídica</t>
  </si>
  <si>
    <t>Gestión de Comunicaciones</t>
  </si>
  <si>
    <t>Porcentaje de reportes de información presentados dentro de los tiempos programados</t>
  </si>
  <si>
    <t>Porcentaje de mantenimientos realizados a la infraestructura física de la sede administrativa</t>
  </si>
  <si>
    <t>Porcentaje de conceptos previos tramitados dentro de los términos legales vigentes</t>
  </si>
  <si>
    <t>Porcentaje de informes presentados por la tercera línea de defensa dentro de los tiempos programados</t>
  </si>
  <si>
    <t>Índice de eficacia de auditorías internas de control interno</t>
  </si>
  <si>
    <t>Porcentaje de partidas conciliatorias identificadas dentro del tiempo establecido</t>
  </si>
  <si>
    <t>Porcentaje de obligaciones contingentes registradas correctamente en la contabilidad</t>
  </si>
  <si>
    <t>Porcentaje de notas a los estados financieros reveladas correctamente</t>
  </si>
  <si>
    <t>Porcentaje de informes financieros presentados a los entes de vigilancia y control dentro de los términos legales vigentes</t>
  </si>
  <si>
    <t>Satisfacción de peticionarios con la respuesta dada a sus requerimientos</t>
  </si>
  <si>
    <t>Porcentaje de requerimientos de mantenimiento correctivo atendidos en la sede administrativa dentro de los tiempos establecidos</t>
  </si>
  <si>
    <t>Porcentaje de procesos de selección publicados dentro del tiempo establecido</t>
  </si>
  <si>
    <t>Porcentaje de contratos legalizados dentro del tiempo establecido</t>
  </si>
  <si>
    <t>Porcentaje de procesos de obra tramitados en análisis de costos dentro del tiempo establecido</t>
  </si>
  <si>
    <t>Porcentaje de procesos diferentes a obra tramitados en análisis de costos dentro del tiempo establecido</t>
  </si>
  <si>
    <t>Porcentaje de procesos requeridos por precios artificialmente bajos</t>
  </si>
  <si>
    <t>Porcentaje de acciones de mejoramiento interno con seguimiento efectuado</t>
  </si>
  <si>
    <t>Porcentaje de ejecución del programa anual de caja</t>
  </si>
  <si>
    <t>Porcentaje de cuentas individuales pagadas dentro del tiempo establecido</t>
  </si>
  <si>
    <t>Porcentaje de cuentas colectivas pagadas dentro del tiempo establecido</t>
  </si>
  <si>
    <t>Porcentaje de espacios controlados para la conservación documental</t>
  </si>
  <si>
    <t>Porcentaje de peticiones, quejas, reclamos y sugerencias contestadas dentro de los términos legales vigentes</t>
  </si>
  <si>
    <t>Satisfacción del ciudadano con la atención recibida en los SUPERCADE</t>
  </si>
  <si>
    <t>Porcentaje de información actualizada en ley de transparencia</t>
  </si>
  <si>
    <t>Porcentaje de requerimientos atendidos con oportunidad y calidad</t>
  </si>
  <si>
    <t>Índice de implementación del PIGA</t>
  </si>
  <si>
    <t>Porcentaje de remediación de vulnerabilidades de seguridad de la información</t>
  </si>
  <si>
    <t>Índice de implementación de gobierno digital</t>
  </si>
  <si>
    <t>Porcentaje de avance en proyectos de TI</t>
  </si>
  <si>
    <t>Porcentaje de disponibilidad de los sistemas de información</t>
  </si>
  <si>
    <t>Porcentaje de disponibilidad de los servicios de comunicaciones</t>
  </si>
  <si>
    <t>Porcentaje de solicitudes de servicio tecnológico atendidas dentro de los tiempos establecidos</t>
  </si>
  <si>
    <t>Índice de desempeño laboral de funcionarios</t>
  </si>
  <si>
    <t>Porcentaje de funcionarios que participan en las actividades del plan de bienestar e incentivos</t>
  </si>
  <si>
    <t>Porcentaje de funcionarios que asisten a las actividades del plan institucional de capacitación</t>
  </si>
  <si>
    <t>Impacto de la capacitación en el desempeño laboral de funcionarios</t>
  </si>
  <si>
    <t>Índice de clima organizacional</t>
  </si>
  <si>
    <t>Porcentaje de ejecución del plan anual de bienestar e incentivos</t>
  </si>
  <si>
    <t>Porcentaje de ejecución del plan institucional de capacitación</t>
  </si>
  <si>
    <t>Porcentaje de ejecución del plan anual de seguridad y salud en el trabajo</t>
  </si>
  <si>
    <t>Tasa de accidentalidad</t>
  </si>
  <si>
    <t xml:space="preserve"> Prevalencia de la enfermedad laboral</t>
  </si>
  <si>
    <t>Incidencia de la enfermedad laboral</t>
  </si>
  <si>
    <t>Porcentaje de inventario individual validado físicamente</t>
  </si>
  <si>
    <t>Porcentaje de inventario aleatorio validado físicamente en bodega</t>
  </si>
  <si>
    <t>Porcentaje de compromisos atendidos en el marco de las instancias de participación locales</t>
  </si>
  <si>
    <t>Porcentaje de asistencias técnicas realizadas a los Fondos de Desarrollo Local</t>
  </si>
  <si>
    <t>Porcentaje de proyectos viabilizados con seguimiento efectuado</t>
  </si>
  <si>
    <t>Porcentaje de procesos disciplinarios resueltos de fondo</t>
  </si>
  <si>
    <t>Porcentaje de procesos disciplinarios sin nulidades decretadas</t>
  </si>
  <si>
    <t>Porcentaje de procesos disciplinarios sin vencimiento de términos</t>
  </si>
  <si>
    <t>Porcentaje de avance en la ejecución de contratos de obras de mantenimiento o recuperación</t>
  </si>
  <si>
    <t>Satisfacción de los usuarios con las obras de construcción y/o adecuación entregadas</t>
  </si>
  <si>
    <t>Porcentaje de fallas de calidad o estabilidad de obra atendidas en construcción y adecuación de parques y escenarios</t>
  </si>
  <si>
    <t>Porcentaje de avance en la ejecución de obras de construcción y adecuación de parques y escenarios</t>
  </si>
  <si>
    <t>Porcentaje de avance en la ejecución de proyectos de estudios y/o diseños de parques y escenarios</t>
  </si>
  <si>
    <t>Porcentaje de procesos judiciales y extrajudiciales atendidos dentro de los términos legales vigentes</t>
  </si>
  <si>
    <t>Satisfacción de los usuarios con el trámite de reconocimiento deportivo</t>
  </si>
  <si>
    <t>Porcentaje de trámites de reconocimiento deportivo atendidos dentro del término legal vigente</t>
  </si>
  <si>
    <t>Porcentaje de trámites de aval de escuelas deportivas atendidos dentro del término legal vigente</t>
  </si>
  <si>
    <t>Porcentaje de solicitudes de concepto a proyectos de acuerdo, decreto o ley atendidas dentro del tiempo establecido</t>
  </si>
  <si>
    <t>Porcentaje de procesos de cobro de cartera efectuados</t>
  </si>
  <si>
    <t>Índice de condenas adversas</t>
  </si>
  <si>
    <t>Porcentaje de solicitudes de servicios de comunicaciones atendidas dentro de los tiempos establecidos</t>
  </si>
  <si>
    <t>Impacto de noticias publicadas en medios de comunicación</t>
  </si>
  <si>
    <t>Tasa de variación en el alcance total de las publicaciones en redes sociales</t>
  </si>
  <si>
    <t>Salidas publicadas en medios de comunicación</t>
  </si>
  <si>
    <t>Trimestral</t>
  </si>
  <si>
    <t>Mensual</t>
  </si>
  <si>
    <t>Anual</t>
  </si>
  <si>
    <t>Semestral</t>
  </si>
  <si>
    <t>Frecuencia</t>
  </si>
  <si>
    <t>Numerador</t>
  </si>
  <si>
    <t>Denominador</t>
  </si>
  <si>
    <t>Resultado</t>
  </si>
  <si>
    <t>Meta</t>
  </si>
  <si>
    <t>Observación</t>
  </si>
  <si>
    <t>Calidad</t>
  </si>
  <si>
    <t>Eficacia</t>
  </si>
  <si>
    <t>Efectividad</t>
  </si>
  <si>
    <t>Eficiencia</t>
  </si>
  <si>
    <t>TIPO</t>
  </si>
  <si>
    <t xml:space="preserve">                                                                                                                                RESULTADOS INDICADORES DE PROCESO - IDRD
</t>
  </si>
  <si>
    <t>Formula</t>
  </si>
  <si>
    <t>(No. de mantenimientos realizados a la infraestructura física/Total de mantenimientos programados a la infraestructura física de la sede administrativa)*100</t>
  </si>
  <si>
    <t>(No. de conceptos previos tramitados dentro de los términos legales vigentes/Total de solicitudes de conceptos previos recibidas)*100</t>
  </si>
  <si>
    <t xml:space="preserve">(No. de informes de ley y de gestión elaborados y presentados dentro de los tiempos programados/Total de informes de ley y de gestión a cargo de la tercera línea de defensa )*100  </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</si>
  <si>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</si>
  <si>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(No. de partidas conciliatorias identificadas con edad inferior a 60 días/Total de partidas reportadas)*100</t>
  </si>
  <si>
    <t>(No. de procesos registrados correctamente en la contabilidad/Total de procesos reportados en SIPROJ Web)*100</t>
  </si>
  <si>
    <t>(No. de notas sin observaciones por parte de los órganos de control internos y externos/Total de notas a los estados financieros elaboradas)*100</t>
  </si>
  <si>
    <t>(No. de informes financieros presentados dentro de los términos legales vigentes/Total de informes financieros a reportar a los entes de vigilancia y control)*100</t>
  </si>
  <si>
    <t>(No. de peticionarios satisfechos con la respuesta dada a sus peticiones, quejas, reclamos y sugerencias/Total de peticionarios contactados)*100</t>
  </si>
  <si>
    <t>(No. de requerimientos de mantenimiento correctivo atendidos dentro de los tiempos establecidos/Total de requerimientos de mantenimiento correctivo reportados en la sede administrativa)*100</t>
  </si>
  <si>
    <t>(No. de actos de apertura de procesos de selección publicados en un tiempo menor o igual a 30 días hábiles después de la radicación/Total de actos de apertura expedidos)*100</t>
  </si>
  <si>
    <t>(No. de contratos legalizados en un tiempo menor o igual a 10 días hábiles a partir del acto administrativo de adjudicación/Total de procesos de selección adjudicados)*100</t>
  </si>
  <si>
    <t>(No. de procesos de obra (todas las Subdirecciones) tramitados en oportunidad al recibo del memorando con la solicitud estudio del sector (20 días)/Total de procesos de obra recibidos)*100</t>
  </si>
  <si>
    <t>(No. de procesos diferentes a obra tramitados en oportunidad al recibo del memorando con la solicitud estudio del sector (10 días hábiles)/Total de procesos recibidos diferentes a obra)*100</t>
  </si>
  <si>
    <t>(No. de procesos (excepto Subastas SAS) requeridos por precios artificialmente bajos/Total de procesos evaluados)*100</t>
  </si>
  <si>
    <t>(No. de acciones de mejoramiento interno con seguimiento efectuado)/Total de acciones de mejoramiento interno abiertas de auditorías internas de control interno)*100</t>
  </si>
  <si>
    <t>(Presupuesto de inversión ejecutado/Presupuesto disponible de inversión)*100</t>
  </si>
  <si>
    <t>(Recursos ejecutados de reserva, vigencia y pasivos exigibles/Recursos programados de reserva, vigencia y pasivos exigibles)*100</t>
  </si>
  <si>
    <t>(No. de cuentas colectivas pagadas en un tiempo menor o igual a 10 días/Total de cuentas de pago colectivas tramitadas)*100</t>
  </si>
  <si>
    <t>(No. de peticiones, quejas, reclamos y sugerencias contestadas en el aplicativo SDQS dentro de los términos legales vigentes/Total de peticiones, quejas, reclamos y sugerencias recibidas)*100</t>
  </si>
  <si>
    <t>(No. de ciudadanos satisfechos con la atención recibida en los SUPERCADE/Total de ciudadanos atendidos en los SUPERCADE)*100</t>
  </si>
  <si>
    <t>(No. de subcategorías con información actualizada en la página web/Total de subcategorías definidas en ley de transparencia)*100</t>
  </si>
  <si>
    <t>(No. de respuestas a requerimientos sin observaciones en cuanto a los criterios de oportunidad y calidad/Total de requerimientos evaluados en el aplicativo SDQS)*100</t>
  </si>
  <si>
    <t>Promedio ponderado de cumplimiento de aspectos normativos y de implementación del PIGA, según auditoría realizada por la Secretaría Distrital de Ambiente en cada vigencia</t>
  </si>
  <si>
    <t xml:space="preserve">(No. de vulnerabilidades críticas o altas remediadas/Total de vulnerabilidades de seguridad de la información detectadas como críticas o altas)*100 </t>
  </si>
  <si>
    <t>Sumatoria de la calificación obtenida por cada componente/Total de componentes de la política de gobierno digital</t>
  </si>
  <si>
    <t>(No. de hitos en proyectos de TI alcanzados/Total de hitos en proyectos de TI programados en la vigencia)*100</t>
  </si>
  <si>
    <t>(No. de horas disponibles de los sistemas de información/Total de horas en servicio de los sistemas de información)*100</t>
  </si>
  <si>
    <t>(No. de horas disponibles de los servicios de comunicaciones /Total de horas de los servicios de comunicaciones)*100</t>
  </si>
  <si>
    <t>(No. de solicitudes atendidas dentro de los tiempos establecidos en los acuerdos de nivel de servicio/Total de solicitudes de servicio tecnológico recibidas)*100</t>
  </si>
  <si>
    <t>(Sumatoria de calificaciones finales de la evaluación de desempeño de los funcionarios/Total de funcionarios evaluados)*100</t>
  </si>
  <si>
    <t xml:space="preserve">(No. de funcionarios participantes en las actividades del plan de bienestar e incentivos/Total de funcionarios de la entidad)*100 </t>
  </si>
  <si>
    <t>(No. de funcionarios asistentes a las actividades del plan institucional de capacitación/Total de funcionarios citados a las actividades del plan institucional de capacitación)*100</t>
  </si>
  <si>
    <t>(No. de funcionarios con capacitaciones efectivas/Total de funcionarios evaluados)*100</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</si>
  <si>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</si>
  <si>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</si>
  <si>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</si>
  <si>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(No. de actividades de seguridad y salud desarrolladas/Total de actividades programadas en el plan anual de seguridad y salud en el trabajo)*100</t>
  </si>
  <si>
    <t>(No. de accidentes de trabajo reportados/Total de trabajadores (funcionarios y contratistas)*100</t>
  </si>
  <si>
    <t>(No. de casos de enfermedad laboral calificada/Total de funcionarios)*100</t>
  </si>
  <si>
    <t>(No. de casos nuevos de enfermedad laboral calificados/Total de funcionarios)*100</t>
  </si>
  <si>
    <t xml:space="preserve">(No. de elementos devolutivos del inventario individual validados físicamente/Total de elementos devolutivos del inventario individual registrados en el sistema de información SEVEN)*100 </t>
  </si>
  <si>
    <t xml:space="preserve">(No. de elementos devolutivos y de consumo en bodegas validados físicamente/Muestra de inventario de elementos devolutivos y de consumo registrados en el sistema de información SEVEN)*100 </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</si>
  <si>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</si>
  <si>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(No. de asistencias técnicas realizadas a los Fondos de Desarrollo Local/Total de asistencias técnicas programadas a los Fondos de Desarrollo Local en las cuatro líneas de inversión)*100</t>
  </si>
  <si>
    <t>(No. de proyectos contratados con seguimiento efectuado/Total de proyectos viabilizados con contratación por parte de los Fondos de Desarrollo Local)*100</t>
  </si>
  <si>
    <t>(No. de procesos disciplinarios decididos de fondo/Total de procesos disciplinarios activos)*100</t>
  </si>
  <si>
    <t xml:space="preserve">(No. de procesos disciplinarios sin nulidades decretadas/Total de procesos disciplinarios activos)*100 </t>
  </si>
  <si>
    <t>(No. de procesos disciplinarios sin vencimiento de términos/Total de procesos disciplinarios activos)*100</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</si>
  <si>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</si>
  <si>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(No. de usuarios satisfechos con las obras de construcción y/o adecuación entregadas /Total de usuarios encuestados por proyecto)*100</t>
  </si>
  <si>
    <t>(No. de fallas de calidad o estabilidad de obra atendidas/Total de fallas de calidad o estabilidad de obra detectadas o reportadas por terceros)*100
Atendido = Se genera requerimiento al contratista para establecer compromisos de reparación.</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</si>
  <si>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</si>
  <si>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</si>
  <si>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(No. de procesos jurídicos atendidos dentro de los términos legales vigentes)/Total de procesos jurídicos notificados)*100</t>
  </si>
  <si>
    <t>(No. de usuarios satisfechos con el trámite de reconocimiento deportivo/Total de usuarios encuestados)*100</t>
  </si>
  <si>
    <t xml:space="preserve">(No. de trámites de reconocimiento deportivo atendidos dentro del término legal vigente/Total de trámites de reconocimiento deportivo atendidos)*100 </t>
  </si>
  <si>
    <t>(No. de trámites de aval de escuelas deportivas atendidos dentro del término legal vigente/Total de trámites de aval de escuelas deportivas atendidos)*100</t>
  </si>
  <si>
    <t>(No. de solicitudes de concepto a proyectos de acuerdo, decreto o ley atendidas dentro del tiempo establecido/Total de solicitudes de concepto a proyectos de acuerdo, decreto o ley recibidas)*100</t>
  </si>
  <si>
    <t>(No. de procesos con etapas de cobro efectuadas/Total de procesos de cobro remitidos con documentación completa)*100</t>
  </si>
  <si>
    <t>(No. de solicitudes de servicio atendidas dentro de los tiempos establecidos/Total de solicitudes de servicio de comunicaciones recibidas)*100</t>
  </si>
  <si>
    <t>(No. de noticias positivas o neutras registradas/Total de noticias publicadas en medios de comunicación)*100</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</si>
  <si>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</si>
  <si>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</si>
  <si>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(No. de condenas adversas/Total de procesos judiciales)*100</t>
  </si>
  <si>
    <t>-</t>
  </si>
  <si>
    <t>(No. de reportes de información elaborados y presentados/Total de reportes de información programados)*100</t>
  </si>
  <si>
    <t>Porcentaje de control de actas de liquidación revisadas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</si>
  <si>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</si>
  <si>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modificaciones contractuales tramitadas dentro del tiempo establecido</t>
  </si>
  <si>
    <t>(Número Actas de liquidación con control de legalidad, en un tiempo menor o igual a 10 días hábiles / Total de actas de liquidación radicadas)*100</t>
  </si>
  <si>
    <t>(No. de transferencias primarias realizadas de acuerdo con los tiempos de retención establecidos en las TRD / Total de transferencias documentales programadas)*100</t>
  </si>
  <si>
    <t>(No. de espacios monitoreados e intervenidos / Total de espacios monitoreados)*100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</si>
  <si>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</si>
  <si>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</si>
  <si>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</si>
  <si>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</si>
  <si>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(Presupuesto de funcionamiento ejecutado / Presupuesto disponible de funcionamiento)*100</t>
  </si>
  <si>
    <t>NO SE REPORTÓ</t>
  </si>
  <si>
    <t>Para el primer trimestre de 2021, se realizo la apertura de 5 procesos de selección (1 concurso de méritos 2 selecciones abreviadas de menor cuantia y 2 selecciones abreviadas por subasta inversa), lográndose la publicación de la totalidad en un tiempo inferior a 30 días hábiles, una vez se conto con la viabilidad de los documentos radicados para el tramite respectivo.</t>
  </si>
  <si>
    <t>A 31 de Marzo de 2021, se encontraban 138 procesos vigentes. Durante el periodo comprendido entre 1 de enero y el 31 de marzo del 2021. No se expidió ningún auto de Nulidad</t>
  </si>
  <si>
    <t>Al 31 de Marzo, la Oficina de Control Disciplinario Interno contaba con 138 procesos vigentes, y No hay procesos vencidos</t>
  </si>
  <si>
    <t>Para la  vigencia se reportan los últimos datos de avances  en las cuales se programaron  88  visitas de seguimiento por estabilidad, de las cuales 83 fueron realizadas. de las 83 visitas se detectaron 22  fallas de calidad o estabilidad de obra y se realizaron 22 requerimientos por estabilidad a los contratistas de obra  para un 100% de cumplimiento. Las Cinco (5) visitas no ejecutadas, no se efectuaron por terminación de contrato del profesional a cargo. Se realizó reprogramación para cumplir con la meta en el mes de Abril de 2021.</t>
  </si>
  <si>
    <t>Para el primer trimestre del año 2021, comprendido entre el 1 de enero y el 31 de marzo, los coordinadores locales y profesionales de la Oficina de Asuntos Locales realizaron catorce (14) asistencias técnicas relacionados con los proyectos recreodeportivos, construcción y mantenimiento de parques vecinales y/o de bolsillo, de los siguientes Fondos de Desarrollo Local: Usaquén, San Cristóbal, Usme, Bosa, Kennedy, Suba, Teusaquillo y Rafael Uribe.</t>
  </si>
  <si>
    <t>Para el primer trimestre del año 2021, comprendido entre el 1 de enero y el 31 de marzo, se adquirieron 14 compromisos en el marco de las instancias de participación: Consejo Local de Gobierno, Unidad de Apoyo Técnico y Comisión Local Intersectorial de Participación los cuales fueron atendidos en su totalidad.</t>
  </si>
  <si>
    <t>Para el primer trimestre del año 2021, comprendido entre el 1 de enero y el 31 de marzo, se realizó un seguimiento correspondiente al Fondo de Desarrollo Local de Bosa.</t>
  </si>
  <si>
    <t>Para el primer trimestre del año 2021, comprendido entre el 1 de enero y el 31 de marzo, se realizaron 30 sesiones de los Consejos locales DRAFE en las localidades de Usaquén, Chapinero, Santa Fe, San Cristóbal, Usme, Tunjuelito, Bosa, Kennedy, Fontibón, Engativá, Suba, Barrios Unidos, Teusaquillo, Mártires, Antonio Nariño, Puente Aranda, La Candelaria, Rafael Uribe y Sumapaz de Bogotá.</t>
  </si>
  <si>
    <t>Se verificaron en su momento elementos de Consumo en la bodega, de los cuales los listados de verificación se anexan como evidencia de la actividad realizada</t>
  </si>
  <si>
    <t xml:space="preserve">1er. Trimestre:
Se realizaron los mantenimientos programados con frecuencia mensual, trimestral, semestral y anual así:
1. Mantenimiento equipos de aire acondicionado.
2. Mantenimiento motobombas tanque agua potable.  
3. Poda de zonas verdes. 
4. Lavado de manteles y banderas. 
6. Lavado y desodorización del pozo eyector. 
7. Mantenimiento de la campana extractora de grasas.
8. Fumigación.
9. Mantenimiento jardines interno y externos de la sede.
10. Mantenimiento vehículos de propiedad de la entidad. </t>
  </si>
  <si>
    <t xml:space="preserve">Se  atendieron en su totalidad los requerimientos dentro de los términos establecidos </t>
  </si>
  <si>
    <t>A la fecha se han calificado 4 casos de enfermedad laboral, 3 de ellos en la vigencia 2010 y 1 en la vigencia 2013 relacionados con patologías osteomusculares. A la fecha no se han presentado nuevos casos de enfermedad laboral calificados.</t>
  </si>
  <si>
    <t>No se han presentado nuevos casos de enfermedad laboral calificados.</t>
  </si>
  <si>
    <t xml:space="preserve">Para el trimestre se avanzó el la estructuración y formulación del PETi para las vigencias 2021 -2024 el cual no ha sido aprobado por el comité de gestión y desempeño, por tal razón para el periodo no es posible realizar seguimiento a los proyectos. </t>
  </si>
  <si>
    <t>Para el 1 trimestre de 2021, fueron notificadas 20 actuaciones procesales correspondientes a 20 procesos de conocimiento de la Oficina Asesora  Jurídica, se atendieron los 20 procesos dentro de los términos legales establecidos por la ley. Dentro de los procesos judiciales que se notificaron existieron acciones de tutela, procesos ordinario laborales, nulidad y restablecimiento y  conciliaciones extrajudiciales. Se adjunta evidencia de informe de procesos judiciales con corte a 31 de marzo de 2021 y matriz de excel donde se describen los procesos en el trimestre y su estado.</t>
  </si>
  <si>
    <t>En cuanto al primer trimestre de 2021, se reportaron 195 trámites de reconocimiento deportivo, de los cuales 60 se atendieron conforme estándar en el periodo analizado. Se adjunta evidencia. El resultado muestra que se esta por debajo de la meta establecida para el indicador.</t>
  </si>
  <si>
    <t xml:space="preserve">Para el  1 trimestre de 2020, se realizaron  7 trámites de aval de escuelas deportivas, de las cuales se atendieron  6 fuera del tiempo establecido, lo anterior muestra que se incumple con la meta  del indicador, la razón por la cual esta meta no se cumple es por que los protocolos para el funcionamiento  de las escuelas no se expidieron una vez se reanudaron los términos en el IDRD, situación que desbordo el tiempo de los 58 días para dar respuesta. </t>
  </si>
  <si>
    <t>Enero a Marzo-2021:Subcategorías con información actualizada=56, de un total de 58 subcategorías definidas en Ley de Transparencia.</t>
  </si>
  <si>
    <t>Se cumplió con la meta programada</t>
  </si>
  <si>
    <t>(Ingresos del mes + acumulado de los ingresos del mes anterior/Total presupuesto anual)*100</t>
  </si>
  <si>
    <t>El total de noticias publicadas en medios de comunicación en el trimestre fue de 575, de las cuales 18 noticias fueron positivas y 506 noticas fueron neutras, lo que indica que se obtuvo un impacto del 91,13% positivo o neutro en las noticias publicadas.
Al análizar la meta planteada del 90% se observa que se alcanzó con la meta propuesta alcanzando un crecimiento del 91,13%</t>
  </si>
  <si>
    <t>En el primer trimestre de 2021 se recibieron 362 solicitudes de servicio, de las cuales a 336 solicitudes se les dio respuesta a la fecha de cierre, estas solicitudes incluyen el diseño de piezas, vídeos, fotos, adicional la divulgación de contenidos a través del correo comunidad, redes sociales y página web.
Veintiseis (26) solicitudes fueron cerradas por:
-   Duplicidad en el numero solicitud por parte del solicitante, es decir allegan 2 veces la información generando nuevo tiket en cada uno.
-  Por falta de información en la solicitud.
-  Aprueban lo solicitado generando nuevo tiket</t>
  </si>
  <si>
    <t>El alcance obtenido en el  cuarto trimestre del año 2020 en relación con el primer trimestre del 2021 disminuyó en un 18,10%, debido a que en Facebook y Youtube se dejaron de transmitir casi todos los programas de la Subdirección de Recreación y Deporte al encontrase en proceso de contratación. En facebook solo se transmitieron pocas sesiones de Recreovía, caminatas y recreación familiar. 
Ahora bien, en youtube finalizaron todas las sesiones en vivo en noviembre aproximadamente y se espera que en la primera semana de abril inicie el curso FAD.</t>
  </si>
  <si>
    <t>Promoción de la Recreación</t>
  </si>
  <si>
    <t>Fomento al Deporte</t>
  </si>
  <si>
    <t>Las auditorías que se encuentran en curso en este trimestre, no tienen fecha de cierre para el periodo; razón por la cual no se reporta información. 
Estas auditorías serán incluidas en la próxima medición.</t>
  </si>
  <si>
    <t xml:space="preserve">Se alcanzó un porcentaje del 100 % del indicador para el primer trimestre de 2021, en el que se tenía programado la elaboración de 15 informes a los entes externos de control como la Contraloría, entidades como la Alcaldía Mayor de Bogotá e informes con destino a la Dirección General y demás dependencias del IDRD. 
A partir del seguimiento al cronograma de informes y la distribución de productos cuando se ha identificado una carga importante, permitió que para este trimestre se cumpliera con la meta del indicador. </t>
  </si>
  <si>
    <t>Teniendo en cuenta que la medición del impacto de las capacitaciones se realiza  4 meses después dela finalización de cada jornada de capacitación, en este período no se midió este indicador, dado que la ejecución del Plan Institucional de Capacitación 2021-2022 inició en el mes de marzo de 2021</t>
  </si>
  <si>
    <t>Se realizaron los informes con la oportunidad y calidad requerida para este periodo</t>
  </si>
  <si>
    <t>N.R</t>
  </si>
  <si>
    <t>Proceso</t>
  </si>
  <si>
    <t>Nombre del Indicador</t>
  </si>
  <si>
    <t>INDICADORES QUE NO COMPLIERON</t>
  </si>
  <si>
    <t>TOTAL INDICADORES DEL MES</t>
  </si>
  <si>
    <t>CUMPLIERON</t>
  </si>
  <si>
    <t>NO REPORTADOS</t>
  </si>
  <si>
    <t>Cumplimiento</t>
  </si>
  <si>
    <t>Incumplimiento</t>
  </si>
  <si>
    <t>No reportado</t>
  </si>
  <si>
    <t>Aprovechamiento económico de parques y/o escenarios *</t>
  </si>
  <si>
    <t>Porcentaje de transferencias primarias realizadas de acuerdo con los tiempos de retención*</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</si>
  <si>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</si>
  <si>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</si>
  <si>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</si>
  <si>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</si>
  <si>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 Satisfacción de los Escolares Beneficiados por el PI 7854</t>
  </si>
  <si>
    <t xml:space="preserve"> Cálculo ponderado de los resultados</t>
  </si>
  <si>
    <t>Socialización a las ciudadania de las intervenciones de mantenimientos</t>
  </si>
  <si>
    <t xml:space="preserve"> N° de socializaciones de intervenciones realizadas/ N° intervenciones con mantenimientos de alto impacto (planificadas).</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</si>
  <si>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</si>
  <si>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</si>
  <si>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Porcentaje de ejecución presupuestal en gastos de funcionamiento*</t>
  </si>
  <si>
    <t>Porcentaje de ejecución presupuestal en gastos de inversión*</t>
  </si>
  <si>
    <t>% Cumplimiento Mayo</t>
  </si>
  <si>
    <t>En el mes de mayo de 2021, no se suscribieron licitaciones o concursos de méritos, razón por la cual, para este mes el reporte del indicador es cero.</t>
  </si>
  <si>
    <t>En el mes de mayo de 2021, producto de la modificación del presupuesto asignado al IDRD, se realizo el tramite de aproximadamente 35 contratos de prestación de servicios de un total de 40 requerimientos de adición.</t>
  </si>
  <si>
    <t>En el mes de mayo de 2021, se radicaron 95 solicitudes de revisión de actas de liquidación, lográndose la revisión en un tiempo inferior a 10 días hábiles de 58 actas, las 37 restantes, se encuentran en revisión por parte de los abogados de la Subdirección.</t>
  </si>
  <si>
    <t>Conforme a los parámetros en mayo 2021 se ubicaron 11 datalogers en igual número de espacios a monitorear, se descargó la información de los 11 Data Logger instalados y se generaron los respectivos reportes. Los reportes y el análisis de los datos muestran que, en general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 sin embargo, se hace necesario hacer algunos ajustes al sistema de climatización, para reducir los rangos de Humedad Relativa, a los normalizados y poder garantizar la adecuada conservación de los fondos documentales del IDRD.</t>
  </si>
  <si>
    <t>De acuerdo a los parámetros establecidos, con corte al 31 de mayo de 2021 el indicador de transferencia primaria presenta un acumulado de 28 transferencias documentales primarias, que representa el 75,38% de la Meta (37 programadas para 2021), representando un volumen de 1204 cajas x200 recibidas que suman alrededor de 301 metros lineales de archivo acumulados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y el magnético en la carpeta compartida del área de archivo y correspondencia</t>
  </si>
  <si>
    <t>Para el periodo no se generaron indisponibilidades de los servicios de comunicaciones</t>
  </si>
  <si>
    <t xml:space="preserve">Para el periodo no se generaron indisponibilidades de los sistemas de información </t>
  </si>
  <si>
    <t>Para el periodo se generaron 909 solicitudes registradas en la mesa de servicios tecnológicos del area de sistemas , de los cuales 908 fueron atendidas dentro de los ANS establecidos  para cada una de las categorías , cumpliendo con la meta establecida para el indicador</t>
  </si>
  <si>
    <t>El porcentaje de cumplimiento de las actividades del SGSST fue del 98% , superando la meta establecida para este indicador.</t>
  </si>
  <si>
    <t>La tasa de accidentalidad para el mes de mayo de 2021 corresponde al 1,40 % de los servidores públicos activos de la Entidad, lo cual indica que no se ha superado la meta</t>
  </si>
  <si>
    <t xml:space="preserve">La Oficina de Asuntos Locales durante el mes de mayo del año 2021 asistió a 4 sesiones de la Juntas Administradoras Locales en las de las siguientes localidades: Fontibón, Tunjuelito, Engativá y Ciudad Bolívar en las que se dio oportuna respuesta a los requerimientos realizados por los Ediles durante el desarrollo de las sesiones, se da cumplimiento al indicador de la oficina,  Para efectos de la medición del indicador fueron 4 cuestionarios. </t>
  </si>
  <si>
    <t>Con el objeto de apoyar la estrategia de reactivación económica se apoyó a las escuelas y clubes con el uso de los parques en el mes de mayo con un porcentaje de exoneración. A las nuevas escuelas y clubes y la práctica libre se inició el cobro total de uso.</t>
  </si>
  <si>
    <t>Se cuenta con una herramienta en Excel compartida en DRIVE con todos los profesionales del área Técnica, que nos permite hacer seguimiento de manera permanente.</t>
  </si>
  <si>
    <t>MARZO-2021: En los términos legales se contestaron 248 requerimientos, 29 fuera de términos y 5 Pqrds sin respuesta.</t>
  </si>
  <si>
    <t>MAYO-2021: De las 795 atenciones realizadas a los ciudadanos en los SuperCADE en el mes de mayo, 795 están calificadas como "excelente" o "bueno".</t>
  </si>
  <si>
    <t>Marzo-2021: Del total de PQRDS hay 23 No evaluables,  es decir, 224 sin observaciones, de 259 evaluables.</t>
  </si>
  <si>
    <t xml:space="preserve">La ejecución del rubro de gastos de funcionamiento en el mes de análisis alcanzó el 8,6% y el acumulado del 35.26% el cual es bueno teniendo en cuenta que este periodo corresponde al inicio de la vigencia.
Los niveles de ejecución a la fecha de la medición se encuentran en un rango aceptable toda vez que los resultados obtenidos son de los primeros 5  meses del inicio del año. </t>
  </si>
  <si>
    <t>La ejecución del PAC consolidado (vigencia, Reservas y Pasivos) para mayo 2021, asciende a un 83.74% sobre los recursos programados. La Subdirección Técnica de Construcciones fue la que logro una mayor participación con el 96% de ejecución vs lo programado de PAC. El PAC de la vigencia del período en medición ascendió al 95.04% de ejecución, mientras que el PAC de Reservas fue del 51.01% y los Pasivos Exigibles obtuvieron el 97.81% de ejecución del PAC.
En el mes de mayo 2021, no se alcanzó la meta toda vez que los Supervisores y Ordenadores de Gasto no tramitaron la totalidad de las cuentas programadas para el mes, debido a los problemas de orden público y la emergencia económica por el Covid 19 en el país</t>
  </si>
  <si>
    <t>En el mes de mayo de 2021 se pagó 123 cuentas individuales en un tiempo menor o igual a 6 días, con relación a la fecha de radicación en Central de Cuentas. Del total de cuentas, 2 se pagaron posterior a los 6 días debido al proceso que se debe adelantar en BogData que requiere mayor tiempo.</t>
  </si>
  <si>
    <t>En el mes de mayo de 2021 se pagó la totalidad de las planillas de cuentas colectivas radicadas por los contratistas vinculados a la entidad, cumpliendo el tiempo establecido de 10 días, dando cumplimiento a la meta.</t>
  </si>
  <si>
    <t>En el mes de mayo de 2021 se presentó el 100% de los informes financieros dentro de los términos legales vigentes  (Cuenta mensual Contraloría)  a los entes de vigilancia y control.</t>
  </si>
  <si>
    <t>El resultado obtenido es aceptable, en la medida que el análisis de los primeros meses del  periódo de la vigencia considerando la planeación de la ejecución y registro de las apropiaciones presupuestales. Sin embargo efectuado seguimiento a la ejecución programada para el mes analizado, la Entidad cumplió con lo programado.</t>
  </si>
  <si>
    <t xml:space="preserve">(No. de cuentas individuales pagadas en un tiempo menor o igual a 6 días/Total de cuentas de pago individuales tramitadas)*100 </t>
  </si>
  <si>
    <r>
      <rPr>
        <i/>
        <sz val="11"/>
        <color theme="1"/>
        <rFont val="Calibri"/>
        <family val="2"/>
        <scheme val="minor"/>
      </rPr>
      <t>El registro de este indicador tiene un trámite a la contaduría que representa varios días adicionales, por eso se registra un mes anterior</t>
    </r>
    <r>
      <rPr>
        <sz val="11"/>
        <color theme="1"/>
        <rFont val="Calibri"/>
        <family val="2"/>
        <scheme val="minor"/>
      </rPr>
      <t xml:space="preserve">
Para abril quedaron seis (6) partidas conciliatorias identificadas, las cuales corresponden a movimientos que se presentaron el los tres últimos días del mes, correspondientes tres  a  intereses rendimientos financieros,  2 N.C.  Y 1  GMF por legalizar. </t>
    </r>
  </si>
  <si>
    <t>Para el mes de mayo se obtuvo un resultado de avance del 100% debido al seguimiento y la gestión que ha realizado el equipo de apoyo a la Supervisión. Se termino la obra civil del Parque Timiza con un cumplimiento al 100% de las actividades contractuales, quedando una sola obra en ejecución el CEFE Cometas.</t>
  </si>
  <si>
    <t>Los temas que se destacan:  Copa Mundo BMX, préstamo estadios de fútbol, deportistas bogotanos. Hay menos reportes con relación al mes anterior, por la afectación a las actividades institucionales por el paro y la pandemia, adicional que desde el 31 de marzo no se cuenta con servicio de monitoreo y se acude a herramientas gratuitas (Google). 
Total de notas en el mes de mayo ascendio a 105, de las cuales neutras 98 que equivalen al 95%, negativas 6 que equivalen al 4% y positivas 1.</t>
  </si>
  <si>
    <t>Resultado indicadores MAYO 2021</t>
  </si>
  <si>
    <t>Durante el periodo comprendido entre el 1 de enero y el 31 de mayo se realizaron seguimiento a 65 acciones abiertas, de las cuales 9 fueron cerradas; 5 de ellas, cerradas oportunamente y 4 con fecha vencidas.
Así mismo se evidenció que en el periodo del mes de mayo, se crearon 13 nuevos planes de acción, asociados a hallazgos de los procesos;  Admiistración  y mantenimiento de parques y Escenarios; Fomento al Deporte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</si>
</sst>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11"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1"/>
      <color rgb="FFFFFFFF"/>
      <name val="Calibri"/>
      <family val="2"/>
      <scheme val="minor"/>
    </font>
    <font>
      <sz val="11"/>
      <color theme="1"/>
      <name val="Calibri"/>
      <family val="2"/>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164" fontId="1" fillId="0" borderId="0" applyFont="0" applyFill="0" applyBorder="0" applyAlignment="0" applyProtection="0"/>
  </cellStyleXfs>
  <cellXfs count="55">
    <xf numFmtId="0" fontId="0" fillId="0" borderId="0" xfId="0"/>
    <xf numFmtId="0" fontId="4" fillId="2" borderId="0" xfId="0" applyFont="1" applyFill="1"/>
    <xf numFmtId="0" fontId="4" fillId="2" borderId="0" xfId="0" applyFont="1" applyFill="1" applyAlignment="1">
      <alignment horizontal="justify" wrapText="1"/>
    </xf>
    <xf numFmtId="0" fontId="4" fillId="2" borderId="0" xfId="0" applyFont="1" applyFill="1" applyAlignment="1">
      <alignment horizontal="center"/>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0" fontId="5" fillId="3" borderId="1" xfId="0" applyFont="1" applyFill="1" applyBorder="1" applyAlignment="1" applyProtection="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9" fontId="0" fillId="2" borderId="1" xfId="1" applyFont="1" applyFill="1" applyBorder="1" applyAlignment="1">
      <alignment horizontal="center" vertical="center"/>
    </xf>
    <xf numFmtId="10" fontId="0" fillId="2" borderId="1" xfId="1" applyNumberFormat="1" applyFont="1" applyFill="1" applyBorder="1" applyAlignment="1">
      <alignment horizontal="center" vertical="center" wrapText="1"/>
    </xf>
    <xf numFmtId="0" fontId="0" fillId="2" borderId="1" xfId="0" applyFill="1" applyBorder="1" applyAlignment="1">
      <alignment horizontal="left" vertical="center" wrapText="1"/>
    </xf>
    <xf numFmtId="4" fontId="0" fillId="2" borderId="1" xfId="0" applyNumberFormat="1" applyFill="1" applyBorder="1" applyAlignment="1">
      <alignment horizontal="center" vertical="center"/>
    </xf>
    <xf numFmtId="0" fontId="0" fillId="2" borderId="1" xfId="0" applyFill="1" applyBorder="1"/>
    <xf numFmtId="9" fontId="4" fillId="2" borderId="0" xfId="0" applyNumberFormat="1" applyFont="1" applyFill="1"/>
    <xf numFmtId="9" fontId="4" fillId="2" borderId="0" xfId="1" applyFont="1" applyFill="1"/>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wrapText="1"/>
    </xf>
    <xf numFmtId="0" fontId="4" fillId="0" borderId="0" xfId="0" applyFont="1" applyFill="1"/>
    <xf numFmtId="0" fontId="0" fillId="0" borderId="1" xfId="0" applyFill="1" applyBorder="1" applyAlignment="1">
      <alignment horizontal="left" vertical="center"/>
    </xf>
    <xf numFmtId="0" fontId="7" fillId="0" borderId="1" xfId="0" applyFont="1" applyFill="1" applyBorder="1" applyAlignment="1">
      <alignment horizontal="justify" vertical="center" wrapText="1"/>
    </xf>
    <xf numFmtId="9" fontId="0" fillId="0" borderId="1" xfId="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9" fillId="0" borderId="1" xfId="2" applyFont="1" applyFill="1" applyBorder="1" applyAlignment="1">
      <alignment horizontal="justify" vertical="center" wrapText="1"/>
    </xf>
    <xf numFmtId="166" fontId="0" fillId="0" borderId="1" xfId="3"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9" fontId="0" fillId="0" borderId="1" xfId="1" applyNumberFormat="1" applyFont="1" applyFill="1" applyBorder="1" applyAlignment="1">
      <alignment horizontal="center" vertical="center" wrapText="1"/>
    </xf>
    <xf numFmtId="9" fontId="0" fillId="0" borderId="0" xfId="1" applyFont="1"/>
    <xf numFmtId="3" fontId="0" fillId="0" borderId="1" xfId="0" applyNumberFormat="1" applyFill="1" applyBorder="1" applyAlignment="1">
      <alignment horizontal="center" vertical="center" wrapText="1"/>
    </xf>
    <xf numFmtId="0" fontId="4" fillId="0" borderId="0" xfId="0" applyFont="1" applyFill="1" applyAlignment="1">
      <alignment horizontal="justify" wrapText="1"/>
    </xf>
    <xf numFmtId="0" fontId="4" fillId="0" borderId="0" xfId="0" applyFont="1" applyFill="1" applyAlignment="1">
      <alignment horizontal="center"/>
    </xf>
    <xf numFmtId="165" fontId="0" fillId="0" borderId="0" xfId="1" applyNumberFormat="1" applyFont="1"/>
    <xf numFmtId="166" fontId="0" fillId="0" borderId="1" xfId="3"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5" fillId="3" borderId="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cellXfs>
  <cellStyles count="4">
    <cellStyle name="Millares" xfId="3" builtinId="3"/>
    <cellStyle name="Normal" xfId="0" builtinId="0"/>
    <cellStyle name="Normal 2 3" xfId="2"/>
    <cellStyle name="Porcentaje" xfId="1"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Resultado indicadores MAYO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A5E-4001-9A67-475CC9E01FA9}"/>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A5E-4001-9A67-475CC9E01FA9}"/>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A5E-4001-9A67-475CC9E01FA9}"/>
              </c:ext>
            </c:extLst>
          </c:dPt>
          <c:dLbls>
            <c:dLbl>
              <c:idx val="2"/>
              <c:layout>
                <c:manualLayout>
                  <c:x val="9.8110330973971219E-2"/>
                  <c:y val="1.223196157084138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A5E-4001-9A67-475CC9E01FA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Hoja1!$A$8:$A$10</c:f>
              <c:strCache>
                <c:ptCount val="3"/>
                <c:pt idx="0">
                  <c:v>Cumplimiento</c:v>
                </c:pt>
                <c:pt idx="1">
                  <c:v>Incumplimiento</c:v>
                </c:pt>
                <c:pt idx="2">
                  <c:v>No reportado</c:v>
                </c:pt>
              </c:strCache>
            </c:strRef>
          </c:cat>
          <c:val>
            <c:numRef>
              <c:f>Hoja1!$B$8:$B$10</c:f>
              <c:numCache>
                <c:formatCode>General</c:formatCode>
                <c:ptCount val="3"/>
                <c:pt idx="0">
                  <c:v>24</c:v>
                </c:pt>
                <c:pt idx="1">
                  <c:v>2</c:v>
                </c:pt>
                <c:pt idx="2">
                  <c:v>1</c:v>
                </c:pt>
              </c:numCache>
            </c:numRef>
          </c:val>
          <c:extLst xmlns:c16r2="http://schemas.microsoft.com/office/drawing/2015/06/chart">
            <c:ext xmlns:c16="http://schemas.microsoft.com/office/drawing/2014/chart" uri="{C3380CC4-5D6E-409C-BE32-E72D297353CC}">
              <c16:uniqueId val="{00000000-8132-4C7E-98D7-AF5F00FE354C}"/>
            </c:ext>
          </c:extLst>
        </c:ser>
        <c:ser>
          <c:idx val="1"/>
          <c:order val="1"/>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BA5E-4001-9A67-475CC9E01FA9}"/>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BA5E-4001-9A67-475CC9E01FA9}"/>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B-BA5E-4001-9A67-475CC9E01F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Hoja1!$A$8:$A$10</c:f>
              <c:strCache>
                <c:ptCount val="3"/>
                <c:pt idx="0">
                  <c:v>Cumplimiento</c:v>
                </c:pt>
                <c:pt idx="1">
                  <c:v>Incumplimiento</c:v>
                </c:pt>
                <c:pt idx="2">
                  <c:v>No reportado</c:v>
                </c:pt>
              </c:strCache>
            </c:strRef>
          </c:cat>
          <c:val>
            <c:numRef>
              <c:f>Hoja1!$C$8:$C$10</c:f>
              <c:numCache>
                <c:formatCode>0.0%</c:formatCode>
                <c:ptCount val="3"/>
                <c:pt idx="0">
                  <c:v>0.88888888888888884</c:v>
                </c:pt>
                <c:pt idx="1">
                  <c:v>7.407407407407407E-2</c:v>
                </c:pt>
                <c:pt idx="2">
                  <c:v>3.7037037037037035E-2</c:v>
                </c:pt>
              </c:numCache>
            </c:numRef>
          </c:val>
          <c:extLst xmlns:c16r2="http://schemas.microsoft.com/office/drawing/2015/06/chart">
            <c:ext xmlns:c16="http://schemas.microsoft.com/office/drawing/2014/chart" uri="{C3380CC4-5D6E-409C-BE32-E72D297353CC}">
              <c16:uniqueId val="{00000001-8132-4C7E-98D7-AF5F00FE354C}"/>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27</xdr:row>
      <xdr:rowOff>76200</xdr:rowOff>
    </xdr:from>
    <xdr:to>
      <xdr:col>16</xdr:col>
      <xdr:colOff>65049</xdr:colOff>
      <xdr:row>45</xdr:row>
      <xdr:rowOff>9525</xdr:rowOff>
    </xdr:to>
    <xdr:pic>
      <xdr:nvPicPr>
        <xdr:cNvPr id="3" name="Imagen 2">
          <a:extLst>
            <a:ext uri="{FF2B5EF4-FFF2-40B4-BE49-F238E27FC236}">
              <a16:creationId xmlns:a16="http://schemas.microsoft.com/office/drawing/2014/main" xmlns="" id="{66FC5591-0C51-42C3-BF3B-EB7D5D6F2423}"/>
            </a:ext>
          </a:extLst>
        </xdr:cNvPr>
        <xdr:cNvPicPr>
          <a:picLocks noChangeAspect="1"/>
        </xdr:cNvPicPr>
      </xdr:nvPicPr>
      <xdr:blipFill rotWithShape="1">
        <a:blip xmlns:r="http://schemas.openxmlformats.org/officeDocument/2006/relationships" r:embed="rId1"/>
        <a:srcRect l="25333" t="45318" b="8712"/>
        <a:stretch/>
      </xdr:blipFill>
      <xdr:spPr>
        <a:xfrm>
          <a:off x="3667125" y="5219700"/>
          <a:ext cx="9713874" cy="3362325"/>
        </a:xfrm>
        <a:prstGeom prst="rect">
          <a:avLst/>
        </a:prstGeom>
      </xdr:spPr>
    </xdr:pic>
    <xdr:clientData/>
  </xdr:twoCellAnchor>
  <xdr:twoCellAnchor>
    <xdr:from>
      <xdr:col>3</xdr:col>
      <xdr:colOff>581025</xdr:colOff>
      <xdr:row>1</xdr:row>
      <xdr:rowOff>161925</xdr:rowOff>
    </xdr:from>
    <xdr:to>
      <xdr:col>10</xdr:col>
      <xdr:colOff>523875</xdr:colOff>
      <xdr:row>17</xdr:row>
      <xdr:rowOff>142875</xdr:rowOff>
    </xdr:to>
    <xdr:graphicFrame macro="">
      <xdr:nvGraphicFramePr>
        <xdr:cNvPr id="2" name="Gráfico 1">
          <a:extLst>
            <a:ext uri="{FF2B5EF4-FFF2-40B4-BE49-F238E27FC236}">
              <a16:creationId xmlns:a16="http://schemas.microsoft.com/office/drawing/2014/main" xmlns="" id="{261EFA91-B3CA-4A67-8BB6-7F1D28243C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solucion.idrd.gov.co/Isolucion4IDRD/Medicion/frmValorIndicador.aspx?Accion=Editar&amp;CodIndicador=MTYw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B1:L1048560"/>
  <sheetViews>
    <sheetView tabSelected="1" topLeftCell="A4" zoomScale="90" zoomScaleNormal="90" workbookViewId="0">
      <pane ySplit="1" topLeftCell="A5" activePane="bottomLeft" state="frozen"/>
      <selection activeCell="C4" sqref="C4"/>
      <selection pane="bottomLeft" activeCell="L39" sqref="L39"/>
    </sheetView>
  </sheetViews>
  <sheetFormatPr baseColWidth="10" defaultRowHeight="14.25" x14ac:dyDescent="0.2"/>
  <cols>
    <col min="1" max="1" width="0.42578125" style="1" customWidth="1"/>
    <col min="2" max="2" width="28.28515625" style="2" customWidth="1"/>
    <col min="3" max="3" width="40.140625" style="1" customWidth="1"/>
    <col min="4" max="4" width="62.140625" style="1" customWidth="1"/>
    <col min="5" max="5" width="11.85546875" style="3" customWidth="1"/>
    <col min="6" max="6" width="16.42578125" style="3" customWidth="1"/>
    <col min="7" max="7" width="11.85546875" style="3" customWidth="1"/>
    <col min="8" max="9" width="17.85546875" style="1" customWidth="1"/>
    <col min="10" max="10" width="12.28515625" style="1" customWidth="1"/>
    <col min="11" max="11" width="18.140625" style="1" customWidth="1"/>
    <col min="12" max="12" width="95.140625" style="1" customWidth="1"/>
    <col min="13" max="28" width="11.42578125" style="1" customWidth="1"/>
    <col min="29" max="16384" width="11.42578125" style="1"/>
  </cols>
  <sheetData>
    <row r="1" spans="2:12" ht="7.5" customHeight="1" x14ac:dyDescent="0.2"/>
    <row r="2" spans="2:12" ht="13.5" customHeight="1" x14ac:dyDescent="0.25">
      <c r="B2" s="45" t="s">
        <v>97</v>
      </c>
      <c r="C2" s="46"/>
      <c r="D2" s="46"/>
      <c r="E2" s="46"/>
      <c r="F2" s="46"/>
      <c r="G2" s="46"/>
      <c r="H2" s="46"/>
      <c r="I2" s="46"/>
      <c r="J2" s="46"/>
      <c r="K2" s="46"/>
      <c r="L2" s="47"/>
    </row>
    <row r="3" spans="2:12" ht="7.5" customHeight="1" x14ac:dyDescent="0.2"/>
    <row r="4" spans="2:12" ht="72" customHeight="1" x14ac:dyDescent="0.2">
      <c r="B4" s="48" t="s">
        <v>208</v>
      </c>
      <c r="C4" s="48" t="s">
        <v>209</v>
      </c>
      <c r="D4" s="48" t="s">
        <v>98</v>
      </c>
      <c r="E4" s="49" t="s">
        <v>96</v>
      </c>
      <c r="F4" s="48" t="s">
        <v>86</v>
      </c>
      <c r="G4" s="48" t="s">
        <v>90</v>
      </c>
      <c r="H4" s="51" t="s">
        <v>89</v>
      </c>
      <c r="I4" s="52"/>
      <c r="J4" s="53"/>
      <c r="K4" s="54" t="s">
        <v>231</v>
      </c>
      <c r="L4" s="54" t="s">
        <v>91</v>
      </c>
    </row>
    <row r="5" spans="2:12" ht="29.25" hidden="1" customHeight="1" x14ac:dyDescent="0.2">
      <c r="B5" s="48"/>
      <c r="C5" s="48"/>
      <c r="D5" s="48"/>
      <c r="E5" s="50"/>
      <c r="F5" s="48"/>
      <c r="G5" s="48"/>
      <c r="H5" s="6" t="s">
        <v>87</v>
      </c>
      <c r="I5" s="6" t="s">
        <v>88</v>
      </c>
      <c r="J5" s="6" t="s">
        <v>89</v>
      </c>
      <c r="K5" s="54"/>
      <c r="L5" s="54"/>
    </row>
    <row r="6" spans="2:12" s="24" customFormat="1" ht="52.5" hidden="1" customHeight="1" x14ac:dyDescent="0.2">
      <c r="B6" s="25" t="s">
        <v>0</v>
      </c>
      <c r="C6" s="19" t="s">
        <v>15</v>
      </c>
      <c r="D6" s="26" t="s">
        <v>165</v>
      </c>
      <c r="E6" s="20" t="s">
        <v>92</v>
      </c>
      <c r="F6" s="20" t="s">
        <v>82</v>
      </c>
      <c r="G6" s="21">
        <v>1</v>
      </c>
      <c r="H6" s="20">
        <v>41</v>
      </c>
      <c r="I6" s="20">
        <v>41</v>
      </c>
      <c r="J6" s="27">
        <f t="shared" ref="J6:J10" si="0">+H6/I6</f>
        <v>1</v>
      </c>
      <c r="K6" s="33">
        <f t="shared" ref="K6:K10" si="1">+J6/G6</f>
        <v>1</v>
      </c>
      <c r="L6" s="19" t="s">
        <v>206</v>
      </c>
    </row>
    <row r="7" spans="2:12" ht="64.5" hidden="1" customHeight="1" x14ac:dyDescent="0.2">
      <c r="B7" s="11" t="s">
        <v>10</v>
      </c>
      <c r="C7" s="4" t="s">
        <v>63</v>
      </c>
      <c r="D7" s="4" t="s">
        <v>145</v>
      </c>
      <c r="E7" s="8" t="s">
        <v>93</v>
      </c>
      <c r="F7" s="8" t="s">
        <v>85</v>
      </c>
      <c r="G7" s="7">
        <v>0.6</v>
      </c>
      <c r="H7" s="10"/>
      <c r="I7" s="10"/>
      <c r="J7" s="12"/>
      <c r="K7" s="13"/>
      <c r="L7" s="5"/>
    </row>
    <row r="8" spans="2:12" s="24" customFormat="1" ht="64.5" hidden="1" customHeight="1" x14ac:dyDescent="0.2">
      <c r="B8" s="25" t="s">
        <v>10</v>
      </c>
      <c r="C8" s="19" t="s">
        <v>64</v>
      </c>
      <c r="D8" s="19" t="s">
        <v>146</v>
      </c>
      <c r="E8" s="20" t="s">
        <v>93</v>
      </c>
      <c r="F8" s="20" t="s">
        <v>82</v>
      </c>
      <c r="G8" s="21">
        <v>1</v>
      </c>
      <c r="H8" s="20">
        <v>138</v>
      </c>
      <c r="I8" s="20">
        <v>138</v>
      </c>
      <c r="J8" s="27">
        <f t="shared" si="0"/>
        <v>1</v>
      </c>
      <c r="K8" s="33">
        <f t="shared" si="1"/>
        <v>1</v>
      </c>
      <c r="L8" s="19" t="s">
        <v>179</v>
      </c>
    </row>
    <row r="9" spans="2:12" s="24" customFormat="1" ht="64.5" hidden="1" customHeight="1" x14ac:dyDescent="0.2">
      <c r="B9" s="25" t="s">
        <v>10</v>
      </c>
      <c r="C9" s="19" t="s">
        <v>65</v>
      </c>
      <c r="D9" s="19" t="s">
        <v>147</v>
      </c>
      <c r="E9" s="20" t="s">
        <v>92</v>
      </c>
      <c r="F9" s="20" t="s">
        <v>82</v>
      </c>
      <c r="G9" s="21">
        <v>1</v>
      </c>
      <c r="H9" s="20">
        <v>138</v>
      </c>
      <c r="I9" s="20">
        <v>138</v>
      </c>
      <c r="J9" s="27">
        <f t="shared" si="0"/>
        <v>1</v>
      </c>
      <c r="K9" s="33">
        <f t="shared" si="1"/>
        <v>1</v>
      </c>
      <c r="L9" s="19" t="s">
        <v>180</v>
      </c>
    </row>
    <row r="10" spans="2:12" s="24" customFormat="1" ht="128.25" hidden="1" customHeight="1" x14ac:dyDescent="0.2">
      <c r="B10" s="28" t="s">
        <v>3</v>
      </c>
      <c r="C10" s="19" t="s">
        <v>18</v>
      </c>
      <c r="D10" s="26" t="s">
        <v>101</v>
      </c>
      <c r="E10" s="29" t="s">
        <v>92</v>
      </c>
      <c r="F10" s="29" t="s">
        <v>82</v>
      </c>
      <c r="G10" s="21">
        <v>1</v>
      </c>
      <c r="H10" s="20">
        <v>15</v>
      </c>
      <c r="I10" s="20">
        <v>15</v>
      </c>
      <c r="J10" s="27">
        <f t="shared" si="0"/>
        <v>1</v>
      </c>
      <c r="K10" s="33">
        <f t="shared" si="1"/>
        <v>1</v>
      </c>
      <c r="L10" s="19" t="s">
        <v>204</v>
      </c>
    </row>
    <row r="11" spans="2:12" s="24" customFormat="1" ht="117" hidden="1" customHeight="1" x14ac:dyDescent="0.2">
      <c r="B11" s="28" t="s">
        <v>3</v>
      </c>
      <c r="C11" s="19" t="s">
        <v>19</v>
      </c>
      <c r="D11" s="19" t="s">
        <v>102</v>
      </c>
      <c r="E11" s="29" t="s">
        <v>93</v>
      </c>
      <c r="F11" s="29" t="s">
        <v>82</v>
      </c>
      <c r="G11" s="21">
        <v>0.9</v>
      </c>
      <c r="H11" s="20">
        <v>0</v>
      </c>
      <c r="I11" s="20">
        <v>0</v>
      </c>
      <c r="J11" s="27" t="s">
        <v>164</v>
      </c>
      <c r="K11" s="23" t="s">
        <v>164</v>
      </c>
      <c r="L11" s="19" t="s">
        <v>203</v>
      </c>
    </row>
    <row r="12" spans="2:12" s="24" customFormat="1" ht="126" customHeight="1" x14ac:dyDescent="0.2">
      <c r="B12" s="41" t="s">
        <v>3</v>
      </c>
      <c r="C12" s="40" t="s">
        <v>31</v>
      </c>
      <c r="D12" s="40" t="s">
        <v>114</v>
      </c>
      <c r="E12" s="42" t="s">
        <v>93</v>
      </c>
      <c r="F12" s="42" t="s">
        <v>83</v>
      </c>
      <c r="G12" s="43">
        <v>1</v>
      </c>
      <c r="H12" s="44">
        <v>65</v>
      </c>
      <c r="I12" s="44">
        <v>65</v>
      </c>
      <c r="J12" s="27">
        <f>H12/I12</f>
        <v>1</v>
      </c>
      <c r="K12" s="23">
        <f>+J12/G12</f>
        <v>1</v>
      </c>
      <c r="L12" s="40" t="s">
        <v>259</v>
      </c>
    </row>
    <row r="13" spans="2:12" ht="114" hidden="1" customHeight="1" x14ac:dyDescent="0.2">
      <c r="B13" s="14" t="s">
        <v>201</v>
      </c>
      <c r="C13" s="4" t="s">
        <v>227</v>
      </c>
      <c r="D13" s="4" t="s">
        <v>228</v>
      </c>
      <c r="E13" s="9" t="s">
        <v>94</v>
      </c>
      <c r="F13" s="9" t="s">
        <v>85</v>
      </c>
      <c r="G13" s="7">
        <v>1</v>
      </c>
      <c r="H13" s="10"/>
      <c r="I13" s="10"/>
      <c r="J13" s="12"/>
      <c r="K13" s="13"/>
      <c r="L13" s="5"/>
    </row>
    <row r="14" spans="2:12" ht="108.75" hidden="1" customHeight="1" x14ac:dyDescent="0.2">
      <c r="B14" s="14" t="s">
        <v>202</v>
      </c>
      <c r="C14" s="4" t="s">
        <v>223</v>
      </c>
      <c r="D14" s="4" t="s">
        <v>224</v>
      </c>
      <c r="E14" s="9" t="s">
        <v>94</v>
      </c>
      <c r="F14" s="9" t="s">
        <v>84</v>
      </c>
      <c r="G14" s="7">
        <v>0.95</v>
      </c>
      <c r="H14" s="10"/>
      <c r="I14" s="10"/>
      <c r="J14" s="12"/>
      <c r="K14" s="13"/>
      <c r="L14" s="5"/>
    </row>
    <row r="15" spans="2:12" ht="108.75" hidden="1" customHeight="1" x14ac:dyDescent="0.2">
      <c r="B15" s="14" t="s">
        <v>202</v>
      </c>
      <c r="C15" s="4" t="s">
        <v>219</v>
      </c>
      <c r="D15" s="4" t="s">
        <v>220</v>
      </c>
      <c r="E15" s="9" t="s">
        <v>221</v>
      </c>
      <c r="F15" s="9" t="s">
        <v>85</v>
      </c>
      <c r="G15" s="7">
        <v>0</v>
      </c>
      <c r="H15" s="10"/>
      <c r="I15" s="10"/>
      <c r="J15" s="12"/>
      <c r="K15" s="13"/>
      <c r="L15" s="5"/>
    </row>
    <row r="16" spans="2:12" ht="108.75" hidden="1" customHeight="1" x14ac:dyDescent="0.2">
      <c r="B16" s="14" t="s">
        <v>202</v>
      </c>
      <c r="C16" s="4" t="s">
        <v>222</v>
      </c>
      <c r="D16" s="4" t="s">
        <v>220</v>
      </c>
      <c r="E16" s="9" t="s">
        <v>221</v>
      </c>
      <c r="F16" s="9" t="s">
        <v>85</v>
      </c>
      <c r="G16" s="7">
        <v>0</v>
      </c>
      <c r="H16" s="10"/>
      <c r="I16" s="10"/>
      <c r="J16" s="12"/>
      <c r="K16" s="13"/>
      <c r="L16" s="5"/>
    </row>
    <row r="17" spans="2:12" s="24" customFormat="1" ht="72" hidden="1" customHeight="1" x14ac:dyDescent="0.2">
      <c r="B17" s="28" t="s">
        <v>6</v>
      </c>
      <c r="C17" s="19" t="s">
        <v>26</v>
      </c>
      <c r="D17" s="19" t="s">
        <v>109</v>
      </c>
      <c r="E17" s="29" t="s">
        <v>92</v>
      </c>
      <c r="F17" s="29" t="s">
        <v>82</v>
      </c>
      <c r="G17" s="21">
        <v>0.9</v>
      </c>
      <c r="H17" s="20">
        <v>5</v>
      </c>
      <c r="I17" s="20">
        <v>5</v>
      </c>
      <c r="J17" s="27">
        <f>+H17/I17</f>
        <v>1</v>
      </c>
      <c r="K17" s="23">
        <f>+J17/G17</f>
        <v>1.1111111111111112</v>
      </c>
      <c r="L17" s="19" t="s">
        <v>178</v>
      </c>
    </row>
    <row r="18" spans="2:12" s="24" customFormat="1" ht="64.5" customHeight="1" x14ac:dyDescent="0.2">
      <c r="B18" s="28" t="s">
        <v>6</v>
      </c>
      <c r="C18" s="19" t="s">
        <v>27</v>
      </c>
      <c r="D18" s="19" t="s">
        <v>110</v>
      </c>
      <c r="E18" s="29" t="s">
        <v>92</v>
      </c>
      <c r="F18" s="29" t="s">
        <v>83</v>
      </c>
      <c r="G18" s="21">
        <v>0.8</v>
      </c>
      <c r="H18" s="29">
        <v>0</v>
      </c>
      <c r="I18" s="29">
        <v>0</v>
      </c>
      <c r="J18" s="27">
        <v>0</v>
      </c>
      <c r="K18" s="23">
        <f>+J18/G18</f>
        <v>0</v>
      </c>
      <c r="L18" s="19" t="s">
        <v>232</v>
      </c>
    </row>
    <row r="19" spans="2:12" s="24" customFormat="1" ht="82.5" customHeight="1" x14ac:dyDescent="0.2">
      <c r="B19" s="28" t="s">
        <v>6</v>
      </c>
      <c r="C19" s="26" t="s">
        <v>168</v>
      </c>
      <c r="D19" s="26" t="s">
        <v>167</v>
      </c>
      <c r="E19" s="29" t="s">
        <v>93</v>
      </c>
      <c r="F19" s="29" t="s">
        <v>83</v>
      </c>
      <c r="G19" s="21">
        <v>0.8</v>
      </c>
      <c r="H19" s="29">
        <v>35</v>
      </c>
      <c r="I19" s="29">
        <v>40</v>
      </c>
      <c r="J19" s="22">
        <f>H19/I19</f>
        <v>0.875</v>
      </c>
      <c r="K19" s="23">
        <f>+J19/G19</f>
        <v>1.09375</v>
      </c>
      <c r="L19" s="19" t="s">
        <v>233</v>
      </c>
    </row>
    <row r="20" spans="2:12" s="24" customFormat="1" ht="90" customHeight="1" x14ac:dyDescent="0.2">
      <c r="B20" s="28" t="s">
        <v>6</v>
      </c>
      <c r="C20" s="26" t="s">
        <v>166</v>
      </c>
      <c r="D20" s="19" t="s">
        <v>169</v>
      </c>
      <c r="E20" s="29" t="s">
        <v>93</v>
      </c>
      <c r="F20" s="29" t="s">
        <v>83</v>
      </c>
      <c r="G20" s="21">
        <v>0.6</v>
      </c>
      <c r="H20" s="29">
        <v>58</v>
      </c>
      <c r="I20" s="29">
        <v>95</v>
      </c>
      <c r="J20" s="22">
        <f>H20/I20</f>
        <v>0.61052631578947369</v>
      </c>
      <c r="K20" s="23">
        <f>+J20/G20</f>
        <v>1.0175438596491229</v>
      </c>
      <c r="L20" s="19" t="s">
        <v>234</v>
      </c>
    </row>
    <row r="21" spans="2:12" s="24" customFormat="1" ht="62.25" hidden="1" customHeight="1" x14ac:dyDescent="0.2">
      <c r="B21" s="28" t="s">
        <v>6</v>
      </c>
      <c r="C21" s="19" t="s">
        <v>28</v>
      </c>
      <c r="D21" s="19" t="s">
        <v>111</v>
      </c>
      <c r="E21" s="29" t="s">
        <v>92</v>
      </c>
      <c r="F21" s="29" t="s">
        <v>82</v>
      </c>
      <c r="G21" s="21">
        <v>1</v>
      </c>
      <c r="H21" s="20"/>
      <c r="I21" s="20"/>
      <c r="J21" s="20" t="s">
        <v>207</v>
      </c>
      <c r="K21" s="20" t="s">
        <v>207</v>
      </c>
      <c r="L21" s="19" t="s">
        <v>177</v>
      </c>
    </row>
    <row r="22" spans="2:12" s="24" customFormat="1" ht="103.5" hidden="1" customHeight="1" x14ac:dyDescent="0.2">
      <c r="B22" s="28" t="s">
        <v>6</v>
      </c>
      <c r="C22" s="19" t="s">
        <v>29</v>
      </c>
      <c r="D22" s="19" t="s">
        <v>112</v>
      </c>
      <c r="E22" s="29" t="s">
        <v>92</v>
      </c>
      <c r="F22" s="29" t="s">
        <v>82</v>
      </c>
      <c r="G22" s="21">
        <v>0.9</v>
      </c>
      <c r="H22" s="20"/>
      <c r="I22" s="20"/>
      <c r="J22" s="20" t="s">
        <v>207</v>
      </c>
      <c r="K22" s="20" t="s">
        <v>207</v>
      </c>
      <c r="L22" s="19" t="s">
        <v>177</v>
      </c>
    </row>
    <row r="23" spans="2:12" s="24" customFormat="1" ht="53.25" hidden="1" customHeight="1" x14ac:dyDescent="0.2">
      <c r="B23" s="28" t="s">
        <v>6</v>
      </c>
      <c r="C23" s="19" t="s">
        <v>30</v>
      </c>
      <c r="D23" s="19" t="s">
        <v>113</v>
      </c>
      <c r="E23" s="29" t="s">
        <v>92</v>
      </c>
      <c r="F23" s="29" t="s">
        <v>82</v>
      </c>
      <c r="G23" s="21">
        <v>0.15</v>
      </c>
      <c r="H23" s="20"/>
      <c r="I23" s="20"/>
      <c r="J23" s="20" t="s">
        <v>207</v>
      </c>
      <c r="K23" s="20" t="s">
        <v>207</v>
      </c>
      <c r="L23" s="19" t="s">
        <v>177</v>
      </c>
    </row>
    <row r="24" spans="2:12" s="24" customFormat="1" ht="117.75" customHeight="1" x14ac:dyDescent="0.2">
      <c r="B24" s="28" t="s">
        <v>4</v>
      </c>
      <c r="C24" s="19" t="s">
        <v>229</v>
      </c>
      <c r="D24" s="19" t="s">
        <v>176</v>
      </c>
      <c r="E24" s="29" t="s">
        <v>95</v>
      </c>
      <c r="F24" s="29" t="s">
        <v>83</v>
      </c>
      <c r="G24" s="21">
        <v>0.95</v>
      </c>
      <c r="H24" s="35">
        <v>12777145000</v>
      </c>
      <c r="I24" s="35">
        <v>36234231000</v>
      </c>
      <c r="J24" s="22">
        <f>H24/I24</f>
        <v>0.35262636041592826</v>
      </c>
      <c r="K24" s="23">
        <f>+J24/G24</f>
        <v>0.37118564254308239</v>
      </c>
      <c r="L24" s="19" t="s">
        <v>248</v>
      </c>
    </row>
    <row r="25" spans="2:12" s="24" customFormat="1" ht="99" customHeight="1" x14ac:dyDescent="0.2">
      <c r="B25" s="28" t="s">
        <v>4</v>
      </c>
      <c r="C25" s="19" t="s">
        <v>230</v>
      </c>
      <c r="D25" s="19" t="s">
        <v>115</v>
      </c>
      <c r="E25" s="29" t="s">
        <v>95</v>
      </c>
      <c r="F25" s="29" t="s">
        <v>83</v>
      </c>
      <c r="G25" s="21">
        <v>1</v>
      </c>
      <c r="H25" s="35">
        <v>131915166000</v>
      </c>
      <c r="I25" s="35">
        <v>329950815000</v>
      </c>
      <c r="J25" s="32">
        <f>H25/I25</f>
        <v>0.39980251602045597</v>
      </c>
      <c r="K25" s="23">
        <f>+J25/G25</f>
        <v>0.39980251602045597</v>
      </c>
      <c r="L25" s="19" t="s">
        <v>253</v>
      </c>
    </row>
    <row r="26" spans="2:12" s="24" customFormat="1" ht="156" customHeight="1" x14ac:dyDescent="0.2">
      <c r="B26" s="28" t="s">
        <v>4</v>
      </c>
      <c r="C26" s="19" t="s">
        <v>32</v>
      </c>
      <c r="D26" s="19" t="s">
        <v>116</v>
      </c>
      <c r="E26" s="29" t="s">
        <v>95</v>
      </c>
      <c r="F26" s="29" t="s">
        <v>83</v>
      </c>
      <c r="G26" s="21">
        <v>1</v>
      </c>
      <c r="H26" s="35">
        <v>26120325</v>
      </c>
      <c r="I26" s="35">
        <v>31193810</v>
      </c>
      <c r="J26" s="32">
        <f>H26/I26</f>
        <v>0.83735603313606133</v>
      </c>
      <c r="K26" s="23">
        <f>+J26/G26</f>
        <v>0.83735603313606133</v>
      </c>
      <c r="L26" s="19" t="s">
        <v>249</v>
      </c>
    </row>
    <row r="27" spans="2:12" s="24" customFormat="1" ht="174.75" customHeight="1" x14ac:dyDescent="0.2">
      <c r="B27" s="28" t="s">
        <v>4</v>
      </c>
      <c r="C27" s="19" t="s">
        <v>33</v>
      </c>
      <c r="D27" s="26" t="s">
        <v>254</v>
      </c>
      <c r="E27" s="29" t="s">
        <v>92</v>
      </c>
      <c r="F27" s="29" t="s">
        <v>83</v>
      </c>
      <c r="G27" s="21">
        <v>1</v>
      </c>
      <c r="H27" s="29">
        <v>123</v>
      </c>
      <c r="I27" s="29">
        <v>125</v>
      </c>
      <c r="J27" s="32">
        <f>H27/I27</f>
        <v>0.98399999999999999</v>
      </c>
      <c r="K27" s="23">
        <f>+J27/G27</f>
        <v>0.98399999999999999</v>
      </c>
      <c r="L27" s="19" t="s">
        <v>250</v>
      </c>
    </row>
    <row r="28" spans="2:12" s="24" customFormat="1" ht="137.25" customHeight="1" x14ac:dyDescent="0.2">
      <c r="B28" s="28" t="s">
        <v>4</v>
      </c>
      <c r="C28" s="19" t="s">
        <v>34</v>
      </c>
      <c r="D28" s="19" t="s">
        <v>117</v>
      </c>
      <c r="E28" s="29" t="s">
        <v>92</v>
      </c>
      <c r="F28" s="29" t="s">
        <v>83</v>
      </c>
      <c r="G28" s="21">
        <v>1</v>
      </c>
      <c r="H28" s="29">
        <v>68</v>
      </c>
      <c r="I28" s="29">
        <v>68</v>
      </c>
      <c r="J28" s="32">
        <f>H28/I28</f>
        <v>1</v>
      </c>
      <c r="K28" s="23">
        <f>+J28/G28</f>
        <v>1</v>
      </c>
      <c r="L28" s="19" t="s">
        <v>251</v>
      </c>
    </row>
    <row r="29" spans="2:12" s="24" customFormat="1" ht="54" hidden="1" customHeight="1" x14ac:dyDescent="0.2">
      <c r="B29" s="28" t="s">
        <v>4</v>
      </c>
      <c r="C29" s="19" t="s">
        <v>21</v>
      </c>
      <c r="D29" s="19" t="s">
        <v>104</v>
      </c>
      <c r="E29" s="29" t="s">
        <v>92</v>
      </c>
      <c r="F29" s="29" t="s">
        <v>82</v>
      </c>
      <c r="G29" s="21">
        <v>1</v>
      </c>
      <c r="H29" s="20"/>
      <c r="I29" s="20"/>
      <c r="J29" s="27" t="s">
        <v>164</v>
      </c>
      <c r="K29" s="23" t="s">
        <v>207</v>
      </c>
      <c r="L29" s="19" t="s">
        <v>164</v>
      </c>
    </row>
    <row r="30" spans="2:12" ht="51.75" hidden="1" customHeight="1" x14ac:dyDescent="0.2">
      <c r="B30" s="14" t="s">
        <v>4</v>
      </c>
      <c r="C30" s="4" t="s">
        <v>22</v>
      </c>
      <c r="D30" s="4" t="s">
        <v>105</v>
      </c>
      <c r="E30" s="9" t="s">
        <v>92</v>
      </c>
      <c r="F30" s="9" t="s">
        <v>84</v>
      </c>
      <c r="G30" s="7">
        <v>0.95</v>
      </c>
      <c r="H30" s="10"/>
      <c r="I30" s="10"/>
      <c r="J30" s="12"/>
      <c r="K30" s="13"/>
      <c r="L30" s="5"/>
    </row>
    <row r="31" spans="2:12" s="24" customFormat="1" ht="92.25" customHeight="1" x14ac:dyDescent="0.2">
      <c r="B31" s="28" t="s">
        <v>4</v>
      </c>
      <c r="C31" s="19" t="s">
        <v>23</v>
      </c>
      <c r="D31" s="19" t="s">
        <v>106</v>
      </c>
      <c r="E31" s="29" t="s">
        <v>92</v>
      </c>
      <c r="F31" s="29" t="s">
        <v>83</v>
      </c>
      <c r="G31" s="21">
        <v>1</v>
      </c>
      <c r="H31" s="29">
        <v>1</v>
      </c>
      <c r="I31" s="29">
        <v>1</v>
      </c>
      <c r="J31" s="32">
        <f t="shared" ref="J31:J36" si="2">H31/I31</f>
        <v>1</v>
      </c>
      <c r="K31" s="23">
        <f>+J31/G31</f>
        <v>1</v>
      </c>
      <c r="L31" s="19" t="s">
        <v>252</v>
      </c>
    </row>
    <row r="32" spans="2:12" s="24" customFormat="1" ht="96" customHeight="1" x14ac:dyDescent="0.2">
      <c r="B32" s="28" t="s">
        <v>4</v>
      </c>
      <c r="C32" s="19" t="s">
        <v>20</v>
      </c>
      <c r="D32" s="19" t="s">
        <v>103</v>
      </c>
      <c r="E32" s="29" t="s">
        <v>92</v>
      </c>
      <c r="F32" s="29" t="s">
        <v>83</v>
      </c>
      <c r="G32" s="21">
        <v>0.9</v>
      </c>
      <c r="H32" s="29">
        <v>6</v>
      </c>
      <c r="I32" s="29">
        <v>6</v>
      </c>
      <c r="J32" s="32">
        <f t="shared" si="2"/>
        <v>1</v>
      </c>
      <c r="K32" s="23">
        <f>+J32/G32</f>
        <v>1.1111111111111112</v>
      </c>
      <c r="L32" s="19" t="s">
        <v>255</v>
      </c>
    </row>
    <row r="33" spans="2:12" s="24" customFormat="1" ht="167.25" customHeight="1" x14ac:dyDescent="0.2">
      <c r="B33" s="28" t="s">
        <v>7</v>
      </c>
      <c r="C33" s="19" t="s">
        <v>218</v>
      </c>
      <c r="D33" s="19" t="s">
        <v>170</v>
      </c>
      <c r="E33" s="20" t="s">
        <v>93</v>
      </c>
      <c r="F33" s="20" t="s">
        <v>83</v>
      </c>
      <c r="G33" s="21">
        <v>0.8</v>
      </c>
      <c r="H33" s="29">
        <v>28</v>
      </c>
      <c r="I33" s="29">
        <v>37</v>
      </c>
      <c r="J33" s="22">
        <f t="shared" si="2"/>
        <v>0.7567567567567568</v>
      </c>
      <c r="K33" s="23">
        <f>+J33/G33</f>
        <v>0.94594594594594594</v>
      </c>
      <c r="L33" s="19" t="s">
        <v>236</v>
      </c>
    </row>
    <row r="34" spans="2:12" s="24" customFormat="1" ht="188.25" customHeight="1" x14ac:dyDescent="0.2">
      <c r="B34" s="28" t="s">
        <v>7</v>
      </c>
      <c r="C34" s="19" t="s">
        <v>35</v>
      </c>
      <c r="D34" s="19" t="s">
        <v>171</v>
      </c>
      <c r="E34" s="20" t="s">
        <v>93</v>
      </c>
      <c r="F34" s="20" t="s">
        <v>83</v>
      </c>
      <c r="G34" s="21">
        <v>1</v>
      </c>
      <c r="H34" s="29">
        <v>11</v>
      </c>
      <c r="I34" s="29">
        <v>11</v>
      </c>
      <c r="J34" s="22">
        <f t="shared" si="2"/>
        <v>1</v>
      </c>
      <c r="K34" s="23">
        <f t="shared" ref="K34" si="3">+J34/G34</f>
        <v>1</v>
      </c>
      <c r="L34" s="19" t="s">
        <v>235</v>
      </c>
    </row>
    <row r="35" spans="2:12" s="24" customFormat="1" ht="94.5" customHeight="1" x14ac:dyDescent="0.2">
      <c r="B35" s="28" t="s">
        <v>5</v>
      </c>
      <c r="C35" s="19" t="s">
        <v>36</v>
      </c>
      <c r="D35" s="19" t="s">
        <v>118</v>
      </c>
      <c r="E35" s="20" t="s">
        <v>92</v>
      </c>
      <c r="F35" s="20" t="s">
        <v>83</v>
      </c>
      <c r="G35" s="21">
        <v>1</v>
      </c>
      <c r="H35" s="29">
        <v>248</v>
      </c>
      <c r="I35" s="29">
        <v>282</v>
      </c>
      <c r="J35" s="32">
        <f t="shared" si="2"/>
        <v>0.87943262411347523</v>
      </c>
      <c r="K35" s="23">
        <f>J35/G35</f>
        <v>0.87943262411347523</v>
      </c>
      <c r="L35" s="19" t="s">
        <v>245</v>
      </c>
    </row>
    <row r="36" spans="2:12" s="24" customFormat="1" ht="76.5" customHeight="1" x14ac:dyDescent="0.2">
      <c r="B36" s="28" t="s">
        <v>5</v>
      </c>
      <c r="C36" s="19" t="s">
        <v>37</v>
      </c>
      <c r="D36" s="19" t="s">
        <v>119</v>
      </c>
      <c r="E36" s="29" t="s">
        <v>94</v>
      </c>
      <c r="F36" s="20" t="s">
        <v>83</v>
      </c>
      <c r="G36" s="21">
        <v>0.95</v>
      </c>
      <c r="H36" s="29">
        <v>795</v>
      </c>
      <c r="I36" s="29">
        <v>795</v>
      </c>
      <c r="J36" s="32">
        <f t="shared" si="2"/>
        <v>1</v>
      </c>
      <c r="K36" s="23">
        <f>J36/G36</f>
        <v>1.0526315789473684</v>
      </c>
      <c r="L36" s="19" t="s">
        <v>246</v>
      </c>
    </row>
    <row r="37" spans="2:12" s="24" customFormat="1" ht="48.75" hidden="1" customHeight="1" x14ac:dyDescent="0.2">
      <c r="B37" s="28" t="s">
        <v>5</v>
      </c>
      <c r="C37" s="19" t="s">
        <v>38</v>
      </c>
      <c r="D37" s="19" t="s">
        <v>120</v>
      </c>
      <c r="E37" s="20" t="s">
        <v>93</v>
      </c>
      <c r="F37" s="20" t="s">
        <v>82</v>
      </c>
      <c r="G37" s="21">
        <v>1</v>
      </c>
      <c r="H37" s="29">
        <v>56</v>
      </c>
      <c r="I37" s="29">
        <v>58</v>
      </c>
      <c r="J37" s="27">
        <f>+H37/I37</f>
        <v>0.96551724137931039</v>
      </c>
      <c r="K37" s="23">
        <f>+J37/G37</f>
        <v>0.96551724137931039</v>
      </c>
      <c r="L37" s="19" t="s">
        <v>195</v>
      </c>
    </row>
    <row r="38" spans="2:12" s="24" customFormat="1" ht="48.75" customHeight="1" x14ac:dyDescent="0.2">
      <c r="B38" s="28" t="s">
        <v>5</v>
      </c>
      <c r="C38" s="19" t="s">
        <v>39</v>
      </c>
      <c r="D38" s="19" t="s">
        <v>121</v>
      </c>
      <c r="E38" s="20" t="s">
        <v>93</v>
      </c>
      <c r="F38" s="20" t="s">
        <v>83</v>
      </c>
      <c r="G38" s="21">
        <v>0.8</v>
      </c>
      <c r="H38" s="29">
        <v>224</v>
      </c>
      <c r="I38" s="29">
        <v>259</v>
      </c>
      <c r="J38" s="32">
        <f>H38/I38</f>
        <v>0.86486486486486491</v>
      </c>
      <c r="K38" s="23">
        <f>J38/G38</f>
        <v>1.0810810810810811</v>
      </c>
      <c r="L38" s="19" t="s">
        <v>247</v>
      </c>
    </row>
    <row r="39" spans="2:12" s="24" customFormat="1" ht="70.5" customHeight="1" x14ac:dyDescent="0.2">
      <c r="B39" s="28" t="s">
        <v>5</v>
      </c>
      <c r="C39" s="19" t="s">
        <v>24</v>
      </c>
      <c r="D39" s="19" t="s">
        <v>107</v>
      </c>
      <c r="E39" s="29" t="s">
        <v>94</v>
      </c>
      <c r="F39" s="29" t="s">
        <v>83</v>
      </c>
      <c r="G39" s="21">
        <v>0.8</v>
      </c>
      <c r="H39" s="29"/>
      <c r="I39" s="29"/>
      <c r="J39" s="32" t="s">
        <v>207</v>
      </c>
      <c r="K39" s="23" t="s">
        <v>207</v>
      </c>
      <c r="L39" s="19"/>
    </row>
    <row r="40" spans="2:12" ht="48.75" hidden="1" customHeight="1" x14ac:dyDescent="0.2">
      <c r="B40" s="14" t="s">
        <v>8</v>
      </c>
      <c r="C40" s="4" t="s">
        <v>41</v>
      </c>
      <c r="D40" s="4" t="s">
        <v>123</v>
      </c>
      <c r="E40" s="8" t="s">
        <v>93</v>
      </c>
      <c r="F40" s="8" t="s">
        <v>84</v>
      </c>
      <c r="G40" s="7">
        <v>0.7</v>
      </c>
      <c r="H40" s="10"/>
      <c r="I40" s="10"/>
      <c r="J40" s="12"/>
      <c r="K40" s="13"/>
      <c r="L40" s="5"/>
    </row>
    <row r="41" spans="2:12" ht="51.75" hidden="1" customHeight="1" x14ac:dyDescent="0.2">
      <c r="B41" s="14" t="s">
        <v>8</v>
      </c>
      <c r="C41" s="4" t="s">
        <v>42</v>
      </c>
      <c r="D41" s="4" t="s">
        <v>124</v>
      </c>
      <c r="E41" s="8" t="s">
        <v>93</v>
      </c>
      <c r="F41" s="8" t="s">
        <v>84</v>
      </c>
      <c r="G41" s="7">
        <v>0.65</v>
      </c>
      <c r="H41" s="10"/>
      <c r="I41" s="10"/>
      <c r="J41" s="12"/>
      <c r="K41" s="13"/>
      <c r="L41" s="5"/>
    </row>
    <row r="42" spans="2:12" s="24" customFormat="1" ht="78" customHeight="1" x14ac:dyDescent="0.2">
      <c r="B42" s="28" t="s">
        <v>8</v>
      </c>
      <c r="C42" s="19" t="s">
        <v>44</v>
      </c>
      <c r="D42" s="19" t="s">
        <v>126</v>
      </c>
      <c r="E42" s="20" t="s">
        <v>95</v>
      </c>
      <c r="F42" s="20" t="s">
        <v>83</v>
      </c>
      <c r="G42" s="21">
        <v>0.9</v>
      </c>
      <c r="H42" s="29">
        <v>743.99</v>
      </c>
      <c r="I42" s="29">
        <v>744</v>
      </c>
      <c r="J42" s="22">
        <f>H42/I42</f>
        <v>0.99998655913978496</v>
      </c>
      <c r="K42" s="23">
        <f>+J42/G42</f>
        <v>1.1110961768219834</v>
      </c>
      <c r="L42" s="19" t="s">
        <v>238</v>
      </c>
    </row>
    <row r="43" spans="2:12" s="24" customFormat="1" ht="45" customHeight="1" x14ac:dyDescent="0.2">
      <c r="B43" s="28" t="s">
        <v>8</v>
      </c>
      <c r="C43" s="19" t="s">
        <v>45</v>
      </c>
      <c r="D43" s="19" t="s">
        <v>127</v>
      </c>
      <c r="E43" s="20" t="s">
        <v>95</v>
      </c>
      <c r="F43" s="20" t="s">
        <v>83</v>
      </c>
      <c r="G43" s="21">
        <v>0.9</v>
      </c>
      <c r="H43" s="29">
        <v>744</v>
      </c>
      <c r="I43" s="29">
        <v>744</v>
      </c>
      <c r="J43" s="22">
        <f>H43/I43</f>
        <v>1</v>
      </c>
      <c r="K43" s="23">
        <f>+J43/G43</f>
        <v>1.1111111111111112</v>
      </c>
      <c r="L43" s="19" t="s">
        <v>237</v>
      </c>
    </row>
    <row r="44" spans="2:12" s="24" customFormat="1" ht="67.5" customHeight="1" x14ac:dyDescent="0.2">
      <c r="B44" s="28" t="s">
        <v>8</v>
      </c>
      <c r="C44" s="19" t="s">
        <v>46</v>
      </c>
      <c r="D44" s="19" t="s">
        <v>128</v>
      </c>
      <c r="E44" s="20" t="s">
        <v>92</v>
      </c>
      <c r="F44" s="20" t="s">
        <v>83</v>
      </c>
      <c r="G44" s="21">
        <v>0.9</v>
      </c>
      <c r="H44" s="29">
        <v>908</v>
      </c>
      <c r="I44" s="29">
        <v>909</v>
      </c>
      <c r="J44" s="22">
        <f t="shared" ref="J44" si="4">H44/I44</f>
        <v>0.99889988998899892</v>
      </c>
      <c r="K44" s="23">
        <f>+J44/G44</f>
        <v>1.1098887666544432</v>
      </c>
      <c r="L44" s="19" t="s">
        <v>239</v>
      </c>
    </row>
    <row r="45" spans="2:12" s="24" customFormat="1" ht="67.5" hidden="1" customHeight="1" x14ac:dyDescent="0.2">
      <c r="B45" s="28" t="s">
        <v>8</v>
      </c>
      <c r="C45" s="19" t="s">
        <v>43</v>
      </c>
      <c r="D45" s="19" t="s">
        <v>125</v>
      </c>
      <c r="E45" s="20" t="s">
        <v>93</v>
      </c>
      <c r="F45" s="20" t="s">
        <v>82</v>
      </c>
      <c r="G45" s="21">
        <v>1</v>
      </c>
      <c r="H45" s="29">
        <v>1</v>
      </c>
      <c r="I45" s="29">
        <v>1</v>
      </c>
      <c r="J45" s="22">
        <f>+H45/I45</f>
        <v>1</v>
      </c>
      <c r="K45" s="23">
        <f>+J45/G45</f>
        <v>1</v>
      </c>
      <c r="L45" s="19" t="s">
        <v>191</v>
      </c>
    </row>
    <row r="46" spans="2:12" ht="90" hidden="1" customHeight="1" x14ac:dyDescent="0.2">
      <c r="B46" s="11" t="s">
        <v>9</v>
      </c>
      <c r="C46" s="4" t="s">
        <v>47</v>
      </c>
      <c r="D46" s="4" t="s">
        <v>129</v>
      </c>
      <c r="E46" s="8" t="s">
        <v>93</v>
      </c>
      <c r="F46" s="8" t="s">
        <v>84</v>
      </c>
      <c r="G46" s="7">
        <v>0.9</v>
      </c>
      <c r="H46" s="15"/>
      <c r="I46" s="10"/>
      <c r="J46" s="12"/>
      <c r="K46" s="13"/>
      <c r="L46" s="5"/>
    </row>
    <row r="47" spans="2:12" ht="45" hidden="1" customHeight="1" x14ac:dyDescent="0.2">
      <c r="B47" s="11" t="s">
        <v>9</v>
      </c>
      <c r="C47" s="4" t="s">
        <v>48</v>
      </c>
      <c r="D47" s="4" t="s">
        <v>130</v>
      </c>
      <c r="E47" s="8" t="s">
        <v>93</v>
      </c>
      <c r="F47" s="8" t="s">
        <v>85</v>
      </c>
      <c r="G47" s="7">
        <v>0.8</v>
      </c>
      <c r="H47" s="10"/>
      <c r="I47" s="10"/>
      <c r="J47" s="12"/>
      <c r="K47" s="13"/>
      <c r="L47" s="5"/>
    </row>
    <row r="48" spans="2:12" ht="66.75" hidden="1" customHeight="1" x14ac:dyDescent="0.2">
      <c r="B48" s="11" t="s">
        <v>9</v>
      </c>
      <c r="C48" s="4" t="s">
        <v>49</v>
      </c>
      <c r="D48" s="4" t="s">
        <v>131</v>
      </c>
      <c r="E48" s="8" t="s">
        <v>93</v>
      </c>
      <c r="F48" s="8" t="s">
        <v>85</v>
      </c>
      <c r="G48" s="7">
        <v>0.8</v>
      </c>
      <c r="H48" s="10"/>
      <c r="I48" s="10"/>
      <c r="J48" s="12"/>
      <c r="K48" s="13"/>
      <c r="L48" s="5"/>
    </row>
    <row r="49" spans="2:12" s="24" customFormat="1" ht="79.5" hidden="1" customHeight="1" x14ac:dyDescent="0.2">
      <c r="B49" s="25" t="s">
        <v>9</v>
      </c>
      <c r="C49" s="19" t="s">
        <v>50</v>
      </c>
      <c r="D49" s="19" t="s">
        <v>132</v>
      </c>
      <c r="E49" s="20" t="s">
        <v>93</v>
      </c>
      <c r="F49" s="20" t="s">
        <v>82</v>
      </c>
      <c r="G49" s="21">
        <v>0.95</v>
      </c>
      <c r="H49" s="20" t="s">
        <v>164</v>
      </c>
      <c r="I49" s="20" t="s">
        <v>164</v>
      </c>
      <c r="J49" s="27" t="s">
        <v>164</v>
      </c>
      <c r="K49" s="23" t="s">
        <v>164</v>
      </c>
      <c r="L49" s="19" t="s">
        <v>205</v>
      </c>
    </row>
    <row r="50" spans="2:12" ht="53.25" hidden="1" customHeight="1" x14ac:dyDescent="0.2">
      <c r="B50" s="11" t="s">
        <v>9</v>
      </c>
      <c r="C50" s="4" t="s">
        <v>51</v>
      </c>
      <c r="D50" s="4" t="s">
        <v>133</v>
      </c>
      <c r="E50" s="8" t="s">
        <v>93</v>
      </c>
      <c r="F50" s="8" t="s">
        <v>84</v>
      </c>
      <c r="G50" s="7">
        <v>0.8</v>
      </c>
      <c r="H50" s="10"/>
      <c r="I50" s="10"/>
      <c r="J50" s="12"/>
      <c r="K50" s="13"/>
      <c r="L50" s="5"/>
    </row>
    <row r="51" spans="2:12" ht="67.5" hidden="1" customHeight="1" x14ac:dyDescent="0.2">
      <c r="B51" s="11" t="s">
        <v>9</v>
      </c>
      <c r="C51" s="4" t="s">
        <v>52</v>
      </c>
      <c r="D51" s="4" t="s">
        <v>134</v>
      </c>
      <c r="E51" s="8" t="s">
        <v>93</v>
      </c>
      <c r="F51" s="8" t="s">
        <v>85</v>
      </c>
      <c r="G51" s="7">
        <v>1</v>
      </c>
      <c r="H51" s="10"/>
      <c r="I51" s="10"/>
      <c r="J51" s="12"/>
      <c r="K51" s="13"/>
      <c r="L51" s="5"/>
    </row>
    <row r="52" spans="2:12" ht="50.25" hidden="1" customHeight="1" x14ac:dyDescent="0.2">
      <c r="B52" s="11" t="s">
        <v>9</v>
      </c>
      <c r="C52" s="4" t="s">
        <v>53</v>
      </c>
      <c r="D52" s="4" t="s">
        <v>135</v>
      </c>
      <c r="E52" s="8" t="s">
        <v>93</v>
      </c>
      <c r="F52" s="8" t="s">
        <v>85</v>
      </c>
      <c r="G52" s="7">
        <v>1</v>
      </c>
      <c r="H52" s="10"/>
      <c r="I52" s="10"/>
      <c r="J52" s="12"/>
      <c r="K52" s="13"/>
      <c r="L52" s="5"/>
    </row>
    <row r="53" spans="2:12" s="24" customFormat="1" ht="98.25" customHeight="1" x14ac:dyDescent="0.2">
      <c r="B53" s="25" t="s">
        <v>9</v>
      </c>
      <c r="C53" s="19" t="s">
        <v>54</v>
      </c>
      <c r="D53" s="19" t="s">
        <v>136</v>
      </c>
      <c r="E53" s="20" t="s">
        <v>93</v>
      </c>
      <c r="F53" s="20" t="s">
        <v>83</v>
      </c>
      <c r="G53" s="21">
        <v>0.9</v>
      </c>
      <c r="H53" s="29">
        <v>98</v>
      </c>
      <c r="I53" s="29">
        <v>100</v>
      </c>
      <c r="J53" s="22">
        <f t="shared" ref="J53:J54" si="5">H53/I53</f>
        <v>0.98</v>
      </c>
      <c r="K53" s="23">
        <f>+J53/G53</f>
        <v>1.0888888888888888</v>
      </c>
      <c r="L53" s="19" t="s">
        <v>240</v>
      </c>
    </row>
    <row r="54" spans="2:12" s="24" customFormat="1" ht="67.5" customHeight="1" x14ac:dyDescent="0.2">
      <c r="B54" s="25" t="s">
        <v>9</v>
      </c>
      <c r="C54" s="19" t="s">
        <v>55</v>
      </c>
      <c r="D54" s="19" t="s">
        <v>137</v>
      </c>
      <c r="E54" s="20" t="s">
        <v>94</v>
      </c>
      <c r="F54" s="20" t="s">
        <v>83</v>
      </c>
      <c r="G54" s="21">
        <v>0.04</v>
      </c>
      <c r="H54" s="29">
        <v>35</v>
      </c>
      <c r="I54" s="29">
        <v>2504</v>
      </c>
      <c r="J54" s="22">
        <f t="shared" si="5"/>
        <v>1.3977635782747603E-2</v>
      </c>
      <c r="K54" s="23">
        <f>+J54/G54</f>
        <v>0.3494408945686901</v>
      </c>
      <c r="L54" s="19" t="s">
        <v>241</v>
      </c>
    </row>
    <row r="55" spans="2:12" s="24" customFormat="1" ht="72.75" hidden="1" customHeight="1" x14ac:dyDescent="0.2">
      <c r="B55" s="25" t="s">
        <v>9</v>
      </c>
      <c r="C55" s="19" t="s">
        <v>56</v>
      </c>
      <c r="D55" s="19" t="s">
        <v>138</v>
      </c>
      <c r="E55" s="20" t="s">
        <v>94</v>
      </c>
      <c r="F55" s="20" t="s">
        <v>82</v>
      </c>
      <c r="G55" s="21">
        <v>0.02</v>
      </c>
      <c r="H55" s="20">
        <v>4</v>
      </c>
      <c r="I55" s="20">
        <v>252</v>
      </c>
      <c r="J55" s="22">
        <f>+H55/I55</f>
        <v>1.5873015873015872E-2</v>
      </c>
      <c r="K55" s="23">
        <f>((G55-J55)+G55)/G55</f>
        <v>1.2063492063492065</v>
      </c>
      <c r="L55" s="19" t="s">
        <v>189</v>
      </c>
    </row>
    <row r="56" spans="2:12" s="24" customFormat="1" ht="30" hidden="1" x14ac:dyDescent="0.2">
      <c r="B56" s="25" t="s">
        <v>9</v>
      </c>
      <c r="C56" s="19" t="s">
        <v>57</v>
      </c>
      <c r="D56" s="19" t="s">
        <v>139</v>
      </c>
      <c r="E56" s="20" t="s">
        <v>94</v>
      </c>
      <c r="F56" s="20" t="s">
        <v>82</v>
      </c>
      <c r="G56" s="21">
        <v>0.01</v>
      </c>
      <c r="H56" s="20">
        <v>0</v>
      </c>
      <c r="I56" s="20">
        <v>252</v>
      </c>
      <c r="J56" s="22">
        <f>+H56/I56</f>
        <v>0</v>
      </c>
      <c r="K56" s="23">
        <f>((G56-J56)+G56)/G56</f>
        <v>2</v>
      </c>
      <c r="L56" s="19" t="s">
        <v>190</v>
      </c>
    </row>
    <row r="57" spans="2:12" ht="89.25" hidden="1" customHeight="1" x14ac:dyDescent="0.2">
      <c r="B57" s="11" t="s">
        <v>1</v>
      </c>
      <c r="C57" s="4" t="s">
        <v>58</v>
      </c>
      <c r="D57" s="4" t="s">
        <v>140</v>
      </c>
      <c r="E57" s="8" t="s">
        <v>93</v>
      </c>
      <c r="F57" s="8" t="s">
        <v>84</v>
      </c>
      <c r="G57" s="7">
        <v>1</v>
      </c>
      <c r="H57" s="10"/>
      <c r="I57" s="10"/>
      <c r="J57" s="12"/>
      <c r="K57" s="13"/>
      <c r="L57" s="5"/>
    </row>
    <row r="58" spans="2:12" s="24" customFormat="1" ht="90" hidden="1" customHeight="1" x14ac:dyDescent="0.2">
      <c r="B58" s="28" t="s">
        <v>1</v>
      </c>
      <c r="C58" s="19" t="s">
        <v>59</v>
      </c>
      <c r="D58" s="19" t="s">
        <v>141</v>
      </c>
      <c r="E58" s="29" t="s">
        <v>93</v>
      </c>
      <c r="F58" s="29" t="s">
        <v>82</v>
      </c>
      <c r="G58" s="21">
        <v>1</v>
      </c>
      <c r="H58" s="20">
        <v>37</v>
      </c>
      <c r="I58" s="20">
        <v>37</v>
      </c>
      <c r="J58" s="22">
        <f>+H58/I58</f>
        <v>1</v>
      </c>
      <c r="K58" s="23">
        <f>((G58-J58)+G58)/G58</f>
        <v>1</v>
      </c>
      <c r="L58" s="19" t="s">
        <v>186</v>
      </c>
    </row>
    <row r="59" spans="2:12" s="24" customFormat="1" ht="192" hidden="1" customHeight="1" x14ac:dyDescent="0.2">
      <c r="B59" s="28" t="s">
        <v>1</v>
      </c>
      <c r="C59" s="19" t="s">
        <v>16</v>
      </c>
      <c r="D59" s="19" t="s">
        <v>99</v>
      </c>
      <c r="E59" s="29" t="s">
        <v>93</v>
      </c>
      <c r="F59" s="29" t="s">
        <v>82</v>
      </c>
      <c r="G59" s="21">
        <v>0.9</v>
      </c>
      <c r="H59" s="20">
        <v>10</v>
      </c>
      <c r="I59" s="20">
        <v>10</v>
      </c>
      <c r="J59" s="22">
        <f>+H59/I59</f>
        <v>1</v>
      </c>
      <c r="K59" s="23">
        <f>+J59/G59</f>
        <v>1.1111111111111112</v>
      </c>
      <c r="L59" s="19" t="s">
        <v>187</v>
      </c>
    </row>
    <row r="60" spans="2:12" s="24" customFormat="1" ht="105" hidden="1" customHeight="1" x14ac:dyDescent="0.2">
      <c r="B60" s="28" t="s">
        <v>1</v>
      </c>
      <c r="C60" s="19" t="s">
        <v>25</v>
      </c>
      <c r="D60" s="19" t="s">
        <v>108</v>
      </c>
      <c r="E60" s="29" t="s">
        <v>92</v>
      </c>
      <c r="F60" s="29" t="s">
        <v>82</v>
      </c>
      <c r="G60" s="21">
        <v>0.95</v>
      </c>
      <c r="H60" s="20">
        <v>14</v>
      </c>
      <c r="I60" s="20">
        <v>14</v>
      </c>
      <c r="J60" s="22">
        <f>+H60/I60</f>
        <v>1</v>
      </c>
      <c r="K60" s="23">
        <f>+J60/G60</f>
        <v>1.0526315789473684</v>
      </c>
      <c r="L60" s="19" t="s">
        <v>188</v>
      </c>
    </row>
    <row r="61" spans="2:12" ht="71.25" hidden="1" customHeight="1" x14ac:dyDescent="0.2">
      <c r="B61" s="14" t="s">
        <v>1</v>
      </c>
      <c r="C61" s="4" t="s">
        <v>40</v>
      </c>
      <c r="D61" s="4" t="s">
        <v>122</v>
      </c>
      <c r="E61" s="8" t="s">
        <v>93</v>
      </c>
      <c r="F61" s="8" t="s">
        <v>84</v>
      </c>
      <c r="G61" s="7">
        <v>0.7</v>
      </c>
      <c r="H61" s="10"/>
      <c r="I61" s="10"/>
      <c r="J61" s="12"/>
      <c r="K61" s="13"/>
      <c r="L61" s="5"/>
    </row>
    <row r="62" spans="2:12" s="24" customFormat="1" ht="90" hidden="1" customHeight="1" x14ac:dyDescent="0.2">
      <c r="B62" s="28" t="s">
        <v>2</v>
      </c>
      <c r="C62" s="19" t="s">
        <v>60</v>
      </c>
      <c r="D62" s="19" t="s">
        <v>142</v>
      </c>
      <c r="E62" s="20" t="s">
        <v>93</v>
      </c>
      <c r="F62" s="20" t="s">
        <v>82</v>
      </c>
      <c r="G62" s="21">
        <v>1</v>
      </c>
      <c r="H62" s="20">
        <v>14</v>
      </c>
      <c r="I62" s="20">
        <v>14</v>
      </c>
      <c r="J62" s="22">
        <f>+H62/I62</f>
        <v>1</v>
      </c>
      <c r="K62" s="23">
        <f>((G62-J62)+G62)/G62</f>
        <v>1</v>
      </c>
      <c r="L62" s="19" t="s">
        <v>183</v>
      </c>
    </row>
    <row r="63" spans="2:12" s="24" customFormat="1" ht="113.25" hidden="1" customHeight="1" x14ac:dyDescent="0.2">
      <c r="B63" s="28" t="s">
        <v>2</v>
      </c>
      <c r="C63" s="19" t="s">
        <v>61</v>
      </c>
      <c r="D63" s="19" t="s">
        <v>143</v>
      </c>
      <c r="E63" s="20" t="s">
        <v>93</v>
      </c>
      <c r="F63" s="20" t="s">
        <v>82</v>
      </c>
      <c r="G63" s="21">
        <v>1</v>
      </c>
      <c r="H63" s="20">
        <v>14</v>
      </c>
      <c r="I63" s="20">
        <v>14</v>
      </c>
      <c r="J63" s="22">
        <f>+H63/I63</f>
        <v>1</v>
      </c>
      <c r="K63" s="23">
        <f>((G63-J63)+G63)/G63</f>
        <v>1</v>
      </c>
      <c r="L63" s="19" t="s">
        <v>182</v>
      </c>
    </row>
    <row r="64" spans="2:12" s="24" customFormat="1" ht="90" hidden="1" customHeight="1" x14ac:dyDescent="0.2">
      <c r="B64" s="28" t="s">
        <v>2</v>
      </c>
      <c r="C64" s="19" t="s">
        <v>62</v>
      </c>
      <c r="D64" s="19" t="s">
        <v>144</v>
      </c>
      <c r="E64" s="20" t="s">
        <v>93</v>
      </c>
      <c r="F64" s="20" t="s">
        <v>82</v>
      </c>
      <c r="G64" s="21">
        <v>1</v>
      </c>
      <c r="H64" s="20">
        <v>1</v>
      </c>
      <c r="I64" s="20">
        <v>1</v>
      </c>
      <c r="J64" s="22">
        <f>+H64/I64</f>
        <v>1</v>
      </c>
      <c r="K64" s="23">
        <f>((G64-J64)+G64)/G64</f>
        <v>1</v>
      </c>
      <c r="L64" s="19" t="s">
        <v>184</v>
      </c>
    </row>
    <row r="65" spans="2:12" s="24" customFormat="1" ht="117" hidden="1" customHeight="1" x14ac:dyDescent="0.2">
      <c r="B65" s="25" t="s">
        <v>2</v>
      </c>
      <c r="C65" s="19" t="s">
        <v>172</v>
      </c>
      <c r="D65" s="19" t="s">
        <v>173</v>
      </c>
      <c r="E65" s="20" t="s">
        <v>93</v>
      </c>
      <c r="F65" s="20" t="s">
        <v>82</v>
      </c>
      <c r="G65" s="21">
        <v>1</v>
      </c>
      <c r="H65" s="20">
        <v>30</v>
      </c>
      <c r="I65" s="20">
        <v>30</v>
      </c>
      <c r="J65" s="22">
        <f>+H65/I65</f>
        <v>1</v>
      </c>
      <c r="K65" s="23">
        <f>((G65-J65)+G65)/G65</f>
        <v>1</v>
      </c>
      <c r="L65" s="19" t="s">
        <v>185</v>
      </c>
    </row>
    <row r="66" spans="2:12" s="24" customFormat="1" ht="102" customHeight="1" x14ac:dyDescent="0.2">
      <c r="B66" s="28" t="s">
        <v>2</v>
      </c>
      <c r="C66" s="19" t="s">
        <v>174</v>
      </c>
      <c r="D66" s="19" t="s">
        <v>175</v>
      </c>
      <c r="E66" s="20" t="s">
        <v>93</v>
      </c>
      <c r="F66" s="20" t="s">
        <v>83</v>
      </c>
      <c r="G66" s="21">
        <v>1</v>
      </c>
      <c r="H66" s="29">
        <v>4</v>
      </c>
      <c r="I66" s="29">
        <v>4</v>
      </c>
      <c r="J66" s="22">
        <f>+H66/I66</f>
        <v>1</v>
      </c>
      <c r="K66" s="23">
        <f>((G66-J66)+G66)/G66</f>
        <v>1</v>
      </c>
      <c r="L66" s="19" t="s">
        <v>242</v>
      </c>
    </row>
    <row r="67" spans="2:12" ht="63" hidden="1" customHeight="1" x14ac:dyDescent="0.25">
      <c r="B67" s="14" t="s">
        <v>2</v>
      </c>
      <c r="C67" s="4" t="s">
        <v>17</v>
      </c>
      <c r="D67" s="5" t="s">
        <v>100</v>
      </c>
      <c r="E67" s="9" t="s">
        <v>92</v>
      </c>
      <c r="F67" s="9" t="s">
        <v>85</v>
      </c>
      <c r="G67" s="7">
        <v>0.5</v>
      </c>
      <c r="H67" s="10"/>
      <c r="I67" s="10"/>
      <c r="J67" s="12"/>
      <c r="K67" s="13"/>
      <c r="L67" s="16"/>
    </row>
    <row r="68" spans="2:12" ht="45" hidden="1" x14ac:dyDescent="0.2">
      <c r="B68" s="14" t="s">
        <v>11</v>
      </c>
      <c r="C68" s="19" t="s">
        <v>225</v>
      </c>
      <c r="D68" s="4" t="s">
        <v>226</v>
      </c>
      <c r="E68" s="9" t="s">
        <v>94</v>
      </c>
      <c r="F68" s="8" t="s">
        <v>85</v>
      </c>
      <c r="G68" s="7">
        <v>0.9</v>
      </c>
      <c r="H68" s="10"/>
      <c r="I68" s="10"/>
      <c r="J68" s="12"/>
      <c r="K68" s="13"/>
      <c r="L68" s="5"/>
    </row>
    <row r="69" spans="2:12" s="24" customFormat="1" ht="65.25" customHeight="1" x14ac:dyDescent="0.2">
      <c r="B69" s="28" t="s">
        <v>11</v>
      </c>
      <c r="C69" s="19" t="s">
        <v>217</v>
      </c>
      <c r="D69" s="19" t="s">
        <v>197</v>
      </c>
      <c r="E69" s="20" t="s">
        <v>95</v>
      </c>
      <c r="F69" s="20" t="s">
        <v>83</v>
      </c>
      <c r="G69" s="21">
        <v>0.9</v>
      </c>
      <c r="H69" s="31">
        <v>2360541</v>
      </c>
      <c r="I69" s="31">
        <v>13748430</v>
      </c>
      <c r="J69" s="22">
        <f>+H69/I69</f>
        <v>0.17169531357398626</v>
      </c>
      <c r="K69" s="23">
        <f>+J69/G69</f>
        <v>0.19077257063776251</v>
      </c>
      <c r="L69" s="19" t="s">
        <v>243</v>
      </c>
    </row>
    <row r="70" spans="2:12" s="24" customFormat="1" ht="130.5" hidden="1" customHeight="1" x14ac:dyDescent="0.2">
      <c r="B70" s="28" t="s">
        <v>11</v>
      </c>
      <c r="C70" s="19" t="s">
        <v>66</v>
      </c>
      <c r="D70" s="19" t="s">
        <v>148</v>
      </c>
      <c r="E70" s="20" t="s">
        <v>93</v>
      </c>
      <c r="F70" s="20" t="s">
        <v>82</v>
      </c>
      <c r="G70" s="21">
        <v>0.9</v>
      </c>
      <c r="H70" s="29">
        <v>5.8</v>
      </c>
      <c r="I70" s="29">
        <v>6</v>
      </c>
      <c r="J70" s="22">
        <f>+H70/I70</f>
        <v>0.96666666666666667</v>
      </c>
      <c r="K70" s="23">
        <f>+J70/G70</f>
        <v>1.074074074074074</v>
      </c>
      <c r="L70" s="19" t="s">
        <v>196</v>
      </c>
    </row>
    <row r="71" spans="2:12" ht="92.25" hidden="1" customHeight="1" x14ac:dyDescent="0.2">
      <c r="B71" s="14" t="s">
        <v>12</v>
      </c>
      <c r="C71" s="4" t="s">
        <v>67</v>
      </c>
      <c r="D71" s="4" t="s">
        <v>149</v>
      </c>
      <c r="E71" s="9" t="s">
        <v>94</v>
      </c>
      <c r="F71" s="8" t="s">
        <v>84</v>
      </c>
      <c r="G71" s="7">
        <v>0.9</v>
      </c>
      <c r="H71" s="10"/>
      <c r="I71" s="10"/>
      <c r="J71" s="12"/>
      <c r="K71" s="13"/>
      <c r="L71" s="5"/>
    </row>
    <row r="72" spans="2:12" s="24" customFormat="1" ht="104.25" hidden="1" customHeight="1" x14ac:dyDescent="0.2">
      <c r="B72" s="28" t="s">
        <v>12</v>
      </c>
      <c r="C72" s="19" t="s">
        <v>68</v>
      </c>
      <c r="D72" s="19" t="s">
        <v>150</v>
      </c>
      <c r="E72" s="20" t="s">
        <v>93</v>
      </c>
      <c r="F72" s="20" t="s">
        <v>82</v>
      </c>
      <c r="G72" s="21">
        <v>0.9</v>
      </c>
      <c r="H72" s="20">
        <v>22</v>
      </c>
      <c r="I72" s="20">
        <v>22</v>
      </c>
      <c r="J72" s="27">
        <f>+H72/I72</f>
        <v>1</v>
      </c>
      <c r="K72" s="23">
        <f>+J72/G72</f>
        <v>1.1111111111111112</v>
      </c>
      <c r="L72" s="19" t="s">
        <v>181</v>
      </c>
    </row>
    <row r="73" spans="2:12" s="24" customFormat="1" ht="138.75" customHeight="1" x14ac:dyDescent="0.2">
      <c r="B73" s="28" t="s">
        <v>12</v>
      </c>
      <c r="C73" s="19" t="s">
        <v>69</v>
      </c>
      <c r="D73" s="19" t="s">
        <v>151</v>
      </c>
      <c r="E73" s="20" t="s">
        <v>93</v>
      </c>
      <c r="F73" s="20" t="s">
        <v>83</v>
      </c>
      <c r="G73" s="21">
        <v>0.9</v>
      </c>
      <c r="H73" s="29">
        <v>100</v>
      </c>
      <c r="I73" s="29">
        <v>90</v>
      </c>
      <c r="J73" s="27">
        <f>H73/I73</f>
        <v>1.1111111111111112</v>
      </c>
      <c r="K73" s="23">
        <f>+J73/G73</f>
        <v>1.2345679012345678</v>
      </c>
      <c r="L73" s="19" t="s">
        <v>256</v>
      </c>
    </row>
    <row r="74" spans="2:12" s="24" customFormat="1" ht="171" customHeight="1" x14ac:dyDescent="0.2">
      <c r="B74" s="28" t="s">
        <v>12</v>
      </c>
      <c r="C74" s="19" t="s">
        <v>70</v>
      </c>
      <c r="D74" s="19" t="s">
        <v>152</v>
      </c>
      <c r="E74" s="20" t="s">
        <v>93</v>
      </c>
      <c r="F74" s="20" t="s">
        <v>83</v>
      </c>
      <c r="G74" s="21">
        <v>0.9</v>
      </c>
      <c r="H74" s="29">
        <v>67.900000000000006</v>
      </c>
      <c r="I74" s="29">
        <v>69.67</v>
      </c>
      <c r="J74" s="27">
        <f>H74/I74</f>
        <v>0.97459451700875566</v>
      </c>
      <c r="K74" s="23">
        <f>+J74/G74</f>
        <v>1.0828827966763952</v>
      </c>
      <c r="L74" s="19" t="s">
        <v>244</v>
      </c>
    </row>
    <row r="75" spans="2:12" s="24" customFormat="1" ht="90" hidden="1" x14ac:dyDescent="0.2">
      <c r="B75" s="25" t="s">
        <v>13</v>
      </c>
      <c r="C75" s="30" t="s">
        <v>71</v>
      </c>
      <c r="D75" s="19" t="s">
        <v>153</v>
      </c>
      <c r="E75" s="20" t="s">
        <v>92</v>
      </c>
      <c r="F75" s="20" t="s">
        <v>82</v>
      </c>
      <c r="G75" s="21">
        <v>1</v>
      </c>
      <c r="H75" s="20">
        <v>20</v>
      </c>
      <c r="I75" s="20">
        <v>20</v>
      </c>
      <c r="J75" s="22">
        <f>+H75/I75</f>
        <v>1</v>
      </c>
      <c r="K75" s="23">
        <f>+J75/G75</f>
        <v>1</v>
      </c>
      <c r="L75" s="19" t="s">
        <v>192</v>
      </c>
    </row>
    <row r="76" spans="2:12" ht="117.75" hidden="1" customHeight="1" x14ac:dyDescent="0.2">
      <c r="B76" s="11" t="s">
        <v>13</v>
      </c>
      <c r="C76" s="4" t="s">
        <v>72</v>
      </c>
      <c r="D76" s="4" t="s">
        <v>154</v>
      </c>
      <c r="E76" s="9" t="s">
        <v>94</v>
      </c>
      <c r="F76" s="8" t="s">
        <v>85</v>
      </c>
      <c r="G76" s="7">
        <v>0.95</v>
      </c>
      <c r="H76" s="10"/>
      <c r="I76" s="10"/>
      <c r="J76" s="12"/>
      <c r="K76" s="13"/>
      <c r="L76" s="5"/>
    </row>
    <row r="77" spans="2:12" s="24" customFormat="1" ht="83.25" hidden="1" customHeight="1" x14ac:dyDescent="0.2">
      <c r="B77" s="25" t="s">
        <v>13</v>
      </c>
      <c r="C77" s="19" t="s">
        <v>73</v>
      </c>
      <c r="D77" s="19" t="s">
        <v>155</v>
      </c>
      <c r="E77" s="20" t="s">
        <v>92</v>
      </c>
      <c r="F77" s="20" t="s">
        <v>82</v>
      </c>
      <c r="G77" s="21">
        <v>0.92</v>
      </c>
      <c r="H77" s="20">
        <v>60</v>
      </c>
      <c r="I77" s="20">
        <v>195</v>
      </c>
      <c r="J77" s="22">
        <f>+H77/I77</f>
        <v>0.30769230769230771</v>
      </c>
      <c r="K77" s="23">
        <f>+J77/G77</f>
        <v>0.33444816053511706</v>
      </c>
      <c r="L77" s="19" t="s">
        <v>193</v>
      </c>
    </row>
    <row r="78" spans="2:12" s="24" customFormat="1" ht="75" hidden="1" x14ac:dyDescent="0.2">
      <c r="B78" s="25" t="s">
        <v>13</v>
      </c>
      <c r="C78" s="19" t="s">
        <v>74</v>
      </c>
      <c r="D78" s="19" t="s">
        <v>156</v>
      </c>
      <c r="E78" s="20" t="s">
        <v>92</v>
      </c>
      <c r="F78" s="20" t="s">
        <v>82</v>
      </c>
      <c r="G78" s="21">
        <v>0.92</v>
      </c>
      <c r="H78" s="20">
        <v>1</v>
      </c>
      <c r="I78" s="20">
        <v>7</v>
      </c>
      <c r="J78" s="22">
        <f>+H78/I78</f>
        <v>0.14285714285714285</v>
      </c>
      <c r="K78" s="23">
        <f>+J78/G78</f>
        <v>0.15527950310559005</v>
      </c>
      <c r="L78" s="19" t="s">
        <v>194</v>
      </c>
    </row>
    <row r="79" spans="2:12" ht="54" hidden="1" customHeight="1" x14ac:dyDescent="0.2">
      <c r="B79" s="11" t="s">
        <v>13</v>
      </c>
      <c r="C79" s="4" t="s">
        <v>75</v>
      </c>
      <c r="D79" s="4" t="s">
        <v>157</v>
      </c>
      <c r="E79" s="8" t="s">
        <v>92</v>
      </c>
      <c r="F79" s="8" t="s">
        <v>85</v>
      </c>
      <c r="G79" s="7">
        <v>0.9</v>
      </c>
      <c r="H79" s="10"/>
      <c r="I79" s="10"/>
      <c r="J79" s="12"/>
      <c r="K79" s="13"/>
      <c r="L79" s="5"/>
    </row>
    <row r="80" spans="2:12" ht="48.75" hidden="1" customHeight="1" x14ac:dyDescent="0.2">
      <c r="B80" s="11" t="s">
        <v>13</v>
      </c>
      <c r="C80" s="4" t="s">
        <v>76</v>
      </c>
      <c r="D80" s="4" t="s">
        <v>158</v>
      </c>
      <c r="E80" s="8" t="s">
        <v>93</v>
      </c>
      <c r="F80" s="9" t="s">
        <v>85</v>
      </c>
      <c r="G80" s="7">
        <v>1</v>
      </c>
      <c r="H80" s="10"/>
      <c r="I80" s="10"/>
      <c r="J80" s="12"/>
      <c r="K80" s="13"/>
      <c r="L80" s="5"/>
    </row>
    <row r="81" spans="2:12" ht="68.25" hidden="1" customHeight="1" x14ac:dyDescent="0.2">
      <c r="B81" s="11" t="s">
        <v>13</v>
      </c>
      <c r="C81" s="4" t="s">
        <v>77</v>
      </c>
      <c r="D81" s="4" t="s">
        <v>163</v>
      </c>
      <c r="E81" s="8" t="s">
        <v>92</v>
      </c>
      <c r="F81" s="8" t="s">
        <v>85</v>
      </c>
      <c r="G81" s="7">
        <v>0.08</v>
      </c>
      <c r="H81" s="10"/>
      <c r="I81" s="10"/>
      <c r="J81" s="12"/>
      <c r="K81" s="13"/>
      <c r="L81" s="5"/>
    </row>
    <row r="82" spans="2:12" s="24" customFormat="1" ht="159.75" hidden="1" customHeight="1" x14ac:dyDescent="0.2">
      <c r="B82" s="25" t="s">
        <v>14</v>
      </c>
      <c r="C82" s="19" t="s">
        <v>78</v>
      </c>
      <c r="D82" s="19" t="s">
        <v>159</v>
      </c>
      <c r="E82" s="20" t="s">
        <v>92</v>
      </c>
      <c r="F82" s="20" t="s">
        <v>82</v>
      </c>
      <c r="G82" s="21">
        <v>0.9</v>
      </c>
      <c r="H82" s="20">
        <v>336</v>
      </c>
      <c r="I82" s="20">
        <v>362</v>
      </c>
      <c r="J82" s="22">
        <f>+H82/I82</f>
        <v>0.92817679558011046</v>
      </c>
      <c r="K82" s="23">
        <f>+J82/G82</f>
        <v>1.0313075506445673</v>
      </c>
      <c r="L82" s="19" t="s">
        <v>199</v>
      </c>
    </row>
    <row r="83" spans="2:12" s="24" customFormat="1" ht="102" hidden="1" customHeight="1" x14ac:dyDescent="0.2">
      <c r="B83" s="25" t="s">
        <v>14</v>
      </c>
      <c r="C83" s="19" t="s">
        <v>79</v>
      </c>
      <c r="D83" s="19" t="s">
        <v>160</v>
      </c>
      <c r="E83" s="20" t="s">
        <v>93</v>
      </c>
      <c r="F83" s="20" t="s">
        <v>82</v>
      </c>
      <c r="G83" s="21">
        <v>0.9</v>
      </c>
      <c r="H83" s="20">
        <v>524</v>
      </c>
      <c r="I83" s="20">
        <v>575</v>
      </c>
      <c r="J83" s="22">
        <f>+H83/I83</f>
        <v>0.91130434782608694</v>
      </c>
      <c r="K83" s="23">
        <f>+J83/G83</f>
        <v>1.0125603864734298</v>
      </c>
      <c r="L83" s="19" t="s">
        <v>198</v>
      </c>
    </row>
    <row r="84" spans="2:12" s="24" customFormat="1" ht="130.5" hidden="1" customHeight="1" x14ac:dyDescent="0.2">
      <c r="B84" s="25" t="s">
        <v>14</v>
      </c>
      <c r="C84" s="19" t="s">
        <v>80</v>
      </c>
      <c r="D84" s="19" t="s">
        <v>161</v>
      </c>
      <c r="E84" s="20" t="s">
        <v>93</v>
      </c>
      <c r="F84" s="20" t="s">
        <v>82</v>
      </c>
      <c r="G84" s="21">
        <v>0.2</v>
      </c>
      <c r="H84" s="31">
        <v>1283314</v>
      </c>
      <c r="I84" s="31">
        <v>7089029</v>
      </c>
      <c r="J84" s="32">
        <f>+H84/I84</f>
        <v>0.18102817748382746</v>
      </c>
      <c r="K84" s="23">
        <f>+J84/G84</f>
        <v>0.90514088741913723</v>
      </c>
      <c r="L84" s="19" t="s">
        <v>200</v>
      </c>
    </row>
    <row r="85" spans="2:12" s="24" customFormat="1" ht="170.25" customHeight="1" x14ac:dyDescent="0.2">
      <c r="B85" s="25" t="s">
        <v>14</v>
      </c>
      <c r="C85" s="19" t="s">
        <v>81</v>
      </c>
      <c r="D85" s="29" t="s">
        <v>162</v>
      </c>
      <c r="E85" s="20" t="s">
        <v>93</v>
      </c>
      <c r="F85" s="20" t="s">
        <v>83</v>
      </c>
      <c r="G85" s="31">
        <v>80</v>
      </c>
      <c r="H85" s="29">
        <v>105</v>
      </c>
      <c r="I85" s="29">
        <v>1</v>
      </c>
      <c r="J85" s="39">
        <f>H85/I85</f>
        <v>105</v>
      </c>
      <c r="K85" s="23">
        <f>+J85/G85</f>
        <v>1.3125</v>
      </c>
      <c r="L85" s="40" t="s">
        <v>257</v>
      </c>
    </row>
    <row r="86" spans="2:12" s="24" customFormat="1" x14ac:dyDescent="0.2">
      <c r="B86" s="36"/>
      <c r="E86" s="37"/>
      <c r="F86" s="37"/>
      <c r="G86" s="37"/>
    </row>
    <row r="87" spans="2:12" s="24" customFormat="1" x14ac:dyDescent="0.2">
      <c r="B87" s="36"/>
      <c r="E87" s="37"/>
      <c r="F87" s="37"/>
      <c r="G87" s="37"/>
    </row>
    <row r="90" spans="2:12" ht="123" customHeight="1" x14ac:dyDescent="0.2">
      <c r="K90" s="18"/>
    </row>
    <row r="92" spans="2:12" x14ac:dyDescent="0.2">
      <c r="K92" s="17"/>
    </row>
    <row r="1048560" spans="11:11" ht="15" x14ac:dyDescent="0.2">
      <c r="K1048560" s="12"/>
    </row>
  </sheetData>
  <autoFilter ref="B4:L85">
    <filterColumn colId="4">
      <filters>
        <filter val="Mensual"/>
      </filters>
    </filterColumn>
    <filterColumn colId="6" showButton="0"/>
    <filterColumn colId="7" showButton="0"/>
  </autoFilter>
  <mergeCells count="10">
    <mergeCell ref="B2:L2"/>
    <mergeCell ref="B4:B5"/>
    <mergeCell ref="C4:C5"/>
    <mergeCell ref="D4:D5"/>
    <mergeCell ref="E4:E5"/>
    <mergeCell ref="F4:F5"/>
    <mergeCell ref="G4:G5"/>
    <mergeCell ref="H4:J4"/>
    <mergeCell ref="K4:K5"/>
    <mergeCell ref="L4:L5"/>
  </mergeCells>
  <conditionalFormatting sqref="B4">
    <cfRule type="containsErrors" dxfId="7" priority="8">
      <formula>ISERROR(B4)</formula>
    </cfRule>
  </conditionalFormatting>
  <conditionalFormatting sqref="C4 E4">
    <cfRule type="containsErrors" dxfId="6" priority="7">
      <formula>ISERROR(C4)</formula>
    </cfRule>
  </conditionalFormatting>
  <conditionalFormatting sqref="F4">
    <cfRule type="containsErrors" dxfId="5" priority="6">
      <formula>ISERROR(F4)</formula>
    </cfRule>
  </conditionalFormatting>
  <conditionalFormatting sqref="G4">
    <cfRule type="containsErrors" dxfId="4" priority="5">
      <formula>ISERROR(G4)</formula>
    </cfRule>
  </conditionalFormatting>
  <conditionalFormatting sqref="L4">
    <cfRule type="containsErrors" dxfId="3" priority="3">
      <formula>ISERROR(L4)</formula>
    </cfRule>
  </conditionalFormatting>
  <conditionalFormatting sqref="K4">
    <cfRule type="containsErrors" dxfId="2" priority="4">
      <formula>ISERROR(K4)</formula>
    </cfRule>
  </conditionalFormatting>
  <conditionalFormatting sqref="D4">
    <cfRule type="containsErrors" dxfId="1" priority="2">
      <formula>ISERROR(D4)</formula>
    </cfRule>
  </conditionalFormatting>
  <conditionalFormatting sqref="J5">
    <cfRule type="containsErrors" dxfId="0" priority="1">
      <formula>ISERROR(J5)</formula>
    </cfRule>
  </conditionalFormatting>
  <hyperlinks>
    <hyperlink ref="C68" r:id="rId1" display="https://isolucion.idrd.gov.co/Isolucion4IDRD/Medicion/frmValorIndicador.aspx?Accion=Editar&amp;CodIndicador=MTYwNg=="/>
  </hyperlinks>
  <printOptions horizontalCentered="1"/>
  <pageMargins left="0" right="0" top="0.39370078740157483" bottom="0.39370078740157483" header="0.31496062992125984" footer="0.31496062992125984"/>
  <pageSetup scale="34" fitToHeight="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9" sqref="C9"/>
    </sheetView>
  </sheetViews>
  <sheetFormatPr baseColWidth="10" defaultRowHeight="15" x14ac:dyDescent="0.25"/>
  <cols>
    <col min="1" max="1" width="28.28515625" customWidth="1"/>
  </cols>
  <sheetData>
    <row r="1" spans="1:3" x14ac:dyDescent="0.25">
      <c r="A1" t="s">
        <v>211</v>
      </c>
      <c r="B1">
        <v>27</v>
      </c>
      <c r="C1">
        <f>B1-B9-B10</f>
        <v>24</v>
      </c>
    </row>
    <row r="2" spans="1:3" x14ac:dyDescent="0.25">
      <c r="A2" t="s">
        <v>210</v>
      </c>
      <c r="B2">
        <v>3</v>
      </c>
    </row>
    <row r="3" spans="1:3" x14ac:dyDescent="0.25">
      <c r="A3" t="s">
        <v>212</v>
      </c>
      <c r="B3">
        <f>B1-B2</f>
        <v>24</v>
      </c>
    </row>
    <row r="4" spans="1:3" x14ac:dyDescent="0.25">
      <c r="A4" t="s">
        <v>213</v>
      </c>
      <c r="B4">
        <v>1</v>
      </c>
      <c r="C4" s="34">
        <f>B4/B1</f>
        <v>3.7037037037037035E-2</v>
      </c>
    </row>
    <row r="5" spans="1:3" x14ac:dyDescent="0.25">
      <c r="B5" s="34">
        <f>B3/B1</f>
        <v>0.88888888888888884</v>
      </c>
    </row>
    <row r="7" spans="1:3" x14ac:dyDescent="0.25">
      <c r="A7" t="s">
        <v>258</v>
      </c>
    </row>
    <row r="8" spans="1:3" x14ac:dyDescent="0.25">
      <c r="A8" t="s">
        <v>214</v>
      </c>
      <c r="B8">
        <v>24</v>
      </c>
      <c r="C8" s="38">
        <f>B8/B11</f>
        <v>0.88888888888888884</v>
      </c>
    </row>
    <row r="9" spans="1:3" x14ac:dyDescent="0.25">
      <c r="A9" t="s">
        <v>215</v>
      </c>
      <c r="B9">
        <v>2</v>
      </c>
      <c r="C9" s="38">
        <f>B9/B11</f>
        <v>7.407407407407407E-2</v>
      </c>
    </row>
    <row r="10" spans="1:3" x14ac:dyDescent="0.25">
      <c r="A10" t="s">
        <v>216</v>
      </c>
      <c r="B10">
        <v>1</v>
      </c>
      <c r="C10" s="38">
        <f>B10/B11</f>
        <v>3.7037037037037035E-2</v>
      </c>
    </row>
    <row r="11" spans="1:3" x14ac:dyDescent="0.25">
      <c r="B11">
        <f>SUM(B8:B10)</f>
        <v>27</v>
      </c>
      <c r="C11"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vt:lpstr>
      <vt:lpstr>Hoja1</vt:lpstr>
      <vt:lpstr>MAYO!Títulos_a_imprimir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DIAZ TELLEZ</dc:creator>
  <cp:lastModifiedBy>LUCERO</cp:lastModifiedBy>
  <cp:lastPrinted>2020-02-24T20:30:47Z</cp:lastPrinted>
  <dcterms:created xsi:type="dcterms:W3CDTF">2019-09-12T20:49:06Z</dcterms:created>
  <dcterms:modified xsi:type="dcterms:W3CDTF">2021-06-17T14:53:19Z</dcterms:modified>
</cp:coreProperties>
</file>